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8_{13881E1B-3F0B-4FD7-9E3A-D68921275B3A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6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H3" i="66" l="1"/>
  <c r="A3" i="66"/>
  <c r="H2" i="66"/>
  <c r="H1" i="66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D38" i="62" l="1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<sst xmlns="http://schemas.openxmlformats.org/spreadsheetml/2006/main" count="858" uniqueCount="603">
  <si>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</si>
  <si>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</si>
  <si>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</si>
  <si>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</si>
  <si>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</si>
  <si>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</si>
  <si>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</si>
  <si>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</si>
  <si>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</si>
  <si>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</si>
  <si>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</si>
  <si>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</si>
  <si>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</si>
  <si>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</si>
  <si>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</si>
  <si>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</si>
  <si>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</si>
  <si>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</si>
  <si>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</si>
  <si>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</si>
  <si>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</si>
  <si>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</si>
  <si>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</si>
  <si>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</si>
  <si>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</si>
  <si>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</si>
  <si>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</si>
  <si>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</si>
  <si>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</si>
  <si>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</si>
  <si>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</si>
  <si>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</si>
  <si>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</si>
  <si>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</si>
  <si>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</si>
  <si>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</si>
  <si>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</si>
  <si>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</si>
  <si>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</si>
  <si>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</si>
  <si>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</si>
  <si>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</si>
  <si>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</si>
  <si>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</si>
  <si>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</si>
  <si>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</si>
  <si>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</si>
  <si>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</si>
  <si>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</si>
  <si>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</si>
  <si>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</si>
  <si>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</si>
  <si>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</si>
  <si>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</si>
  <si>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</si>
  <si>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</si>
  <si>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</si>
  <si>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</si>
  <si>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</si>
  <si>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</si>
  <si>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</si>
  <si>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</si>
  <si>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</si>
  <si>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</si>
  <si>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</si>
  <si>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</si>
  <si>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</si>
  <si>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</si>
  <si>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</si>
  <si>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</si>
  <si>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</si>
  <si>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</si>
  <si>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</si>
  <si>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</si>
  <si>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</si>
  <si>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</si>
  <si>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</si>
  <si>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</si>
  <si>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</si>
  <si>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</si>
  <si>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</si>
  <si>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</si>
  <si>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</si>
  <si>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</si>
  <si>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</si>
  <si>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</si>
  <si>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</si>
  <si>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</si>
  <si>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</si>
  <si>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</si>
  <si>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</si>
  <si>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</si>
  <si>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</si>
  <si>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</si>
  <si>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</si>
  <si>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</si>
  <si>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</si>
  <si>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</si>
  <si>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</si>
  <si>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</si>
  <si>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</si>
  <si>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</si>
  <si>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</si>
  <si>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</si>
  <si>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</si>
  <si>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</si>
  <si>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</si>
  <si>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</si>
  <si>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</si>
  <si>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</si>
  <si>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</si>
  <si>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</si>
  <si>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</si>
  <si>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</si>
  <si>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</si>
  <si>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</si>
  <si>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</si>
  <si>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</si>
  <si>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</si>
  <si>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</si>
  <si>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</si>
  <si>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</si>
  <si>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</si>
  <si>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</si>
  <si>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</si>
  <si>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</si>
  <si>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</si>
  <si>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</si>
  <si>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</si>
  <si>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</si>
  <si>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</si>
  <si>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</si>
  <si>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</si>
  <si>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</si>
  <si>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</si>
  <si>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</si>
  <si>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</si>
  <si>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</si>
  <si>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</si>
  <si>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</si>
  <si>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</si>
  <si>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</si>
  <si>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</si>
  <si>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</si>
  <si>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</si>
  <si>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</si>
  <si>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</si>
  <si>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</si>
  <si>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</si>
  <si>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</si>
  <si>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</si>
  <si>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</si>
  <si>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</si>
  <si>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</si>
  <si>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</si>
  <si>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</si>
  <si>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</si>
  <si>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</si>
  <si>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</si>
  <si>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</si>
  <si>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</si>
  <si>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</si>
  <si>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</si>
  <si>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</si>
  <si>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</si>
  <si>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</si>
  <si>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</si>
  <si>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</si>
  <si>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</si>
  <si>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</si>
  <si>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</si>
  <si>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</si>
  <si>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</si>
  <si>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</si>
  <si>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</si>
  <si>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</si>
  <si>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</si>
  <si>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</si>
  <si>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</si>
  <si>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</si>
  <si>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</si>
  <si>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</si>
  <si>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</si>
  <si>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</si>
  <si>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</si>
  <si>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</si>
  <si>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</si>
  <si>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</si>
  <si>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</si>
  <si>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</si>
  <si>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</si>
  <si>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</si>
  <si>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</si>
  <si>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</si>
  <si>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</si>
  <si>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</si>
  <si>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</si>
  <si>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</si>
  <si>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</si>
  <si>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</si>
  <si>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</si>
  <si>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</si>
  <si>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</si>
  <si>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</si>
  <si>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</si>
  <si>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</si>
  <si>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</si>
  <si>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</si>
  <si>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</si>
  <si>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</si>
  <si>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</si>
  <si>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</si>
  <si>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</si>
  <si>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</si>
  <si>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</si>
  <si>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</si>
  <si>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</si>
  <si>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</si>
  <si>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</si>
  <si>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</si>
  <si>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</si>
  <si>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</si>
  <si>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</si>
  <si>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</si>
  <si>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</si>
  <si>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</si>
  <si>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</si>
  <si>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</si>
  <si>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</si>
  <si>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</si>
  <si>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</si>
  <si>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</si>
  <si>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</si>
  <si>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</si>
  <si>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</si>
  <si>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</si>
  <si>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</si>
  <si>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</si>
  <si>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</si>
  <si>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</si>
  <si>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</si>
  <si>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</si>
  <si>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</si>
  <si>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</si>
  <si>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</si>
  <si>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</si>
  <si>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</si>
  <si>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</si>
  <si>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</si>
  <si>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</si>
  <si>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</si>
  <si>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</si>
  <si>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</si>
  <si>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</si>
  <si>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</si>
  <si>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</si>
  <si>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</si>
  <si>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</si>
  <si>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</si>
  <si>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</si>
  <si>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</si>
  <si>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</si>
  <si>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</si>
  <si>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</si>
  <si>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</si>
  <si>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</si>
  <si>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</si>
  <si>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</si>
  <si>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</si>
  <si>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</si>
  <si>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</si>
  <si>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</si>
  <si>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</si>
  <si>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</si>
  <si>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</si>
  <si>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</si>
  <si>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</si>
  <si>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</si>
  <si>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</si>
  <si>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</si>
  <si>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</si>
  <si>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</si>
  <si>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</si>
  <si>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</si>
  <si>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</si>
  <si>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</si>
  <si>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</si>
  <si>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</si>
  <si>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</si>
  <si>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</si>
  <si>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</si>
  <si>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</si>
  <si>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</si>
  <si>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</si>
  <si>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</si>
  <si>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</si>
  <si>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</si>
  <si>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</si>
  <si>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</si>
  <si>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</si>
  <si>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</si>
  <si>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</si>
  <si>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</si>
  <si>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</si>
  <si>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</si>
  <si>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</si>
  <si>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</si>
  <si>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</si>
  <si>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</si>
  <si>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</si>
  <si>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</si>
  <si>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</si>
  <si>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</si>
  <si>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</si>
  <si>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</si>
  <si>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</si>
  <si>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</si>
  <si>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</si>
  <si>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</si>
  <si>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</si>
  <si>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</si>
  <si>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</si>
  <si>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</si>
  <si>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</si>
  <si>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</si>
  <si>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</si>
  <si>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</si>
  <si>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</si>
  <si>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</si>
  <si>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</si>
  <si>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</si>
  <si>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</si>
  <si>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</si>
  <si>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</si>
  <si>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</si>
  <si>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</si>
  <si>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</si>
  <si>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</si>
  <si>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</si>
  <si>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</si>
  <si>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</si>
  <si>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</si>
  <si>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</si>
  <si>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</si>
  <si>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</si>
  <si>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</si>
  <si>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</si>
  <si>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</si>
  <si>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</si>
  <si>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</si>
  <si>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</si>
  <si>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</si>
  <si>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</si>
  <si>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</si>
  <si>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</si>
  <si>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</si>
  <si>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</si>
  <si>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</si>
  <si>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</si>
  <si>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</si>
  <si>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</si>
  <si>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</si>
  <si>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</si>
  <si>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</si>
  <si>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</si>
  <si>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</si>
  <si>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</si>
  <si>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</si>
  <si>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</si>
  <si>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</si>
  <si>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</si>
  <si>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</si>
  <si>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</si>
  <si>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</si>
  <si>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</si>
  <si>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</si>
  <si>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</si>
  <si>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</si>
  <si>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</si>
  <si>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</si>
  <si>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</si>
  <si>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</si>
  <si>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</si>
  <si>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</si>
  <si>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</si>
  <si>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</si>
  <si>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</si>
  <si>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</si>
  <si>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</si>
  <si>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</si>
  <si>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</si>
  <si>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</si>
  <si>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</si>
  <si>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</si>
  <si>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</si>
  <si>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</si>
  <si>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</si>
  <si>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</si>
  <si>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</si>
  <si>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</si>
  <si>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</si>
  <si>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</si>
  <si>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</si>
  <si>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</si>
  <si>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</si>
  <si>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</si>
  <si>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</si>
  <si>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</si>
  <si>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</si>
  <si>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</si>
  <si>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</si>
  <si>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</si>
  <si>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</si>
  <si>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</si>
  <si>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</si>
  <si>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</si>
  <si>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</si>
  <si>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</si>
  <si>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</si>
  <si>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</si>
  <si>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</si>
  <si>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</si>
  <si>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</si>
  <si>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</si>
  <si>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</si>
  <si>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</si>
  <si>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</si>
  <si>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</si>
  <si>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</si>
  <si>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</si>
  <si>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</si>
  <si>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</si>
  <si>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</si>
  <si>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</si>
  <si>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</si>
  <si>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</si>
  <si>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</si>
  <si>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</si>
  <si>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</si>
  <si>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</si>
  <si>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</si>
  <si>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</si>
  <si>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</si>
  <si>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</si>
  <si>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</si>
  <si>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</si>
  <si>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</si>
  <si>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</si>
  <si>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</si>
  <si>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</si>
  <si>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</si>
  <si>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</si>
  <si>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</si>
  <si>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</si>
  <si>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</si>
  <si>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</si>
  <si>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</si>
  <si>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</si>
  <si>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</si>
  <si>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</si>
  <si>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</si>
  <si>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</si>
  <si>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</si>
  <si>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</si>
  <si>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</si>
  <si>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</si>
  <si>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</si>
  <si>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</si>
  <si>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</si>
  <si>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</si>
  <si>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</si>
  <si>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</si>
  <si>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</si>
  <si>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</si>
  <si>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</si>
  <si>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</si>
  <si>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</si>
  <si>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</si>
  <si>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</si>
  <si>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</si>
  <si>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</si>
  <si>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</si>
  <si>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</si>
  <si>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</si>
  <si>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</si>
  <si>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</si>
  <si>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</si>
  <si>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</si>
  <si>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</si>
  <si>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</si>
  <si>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</si>
  <si>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</si>
  <si>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</si>
  <si>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</si>
  <si>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</si>
  <si>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</si>
  <si>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</si>
  <si>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</si>
  <si>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</si>
  <si>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</si>
  <si>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</si>
  <si>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</si>
  <si>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</si>
  <si>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</si>
  <si>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</si>
  <si>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</si>
  <si>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</si>
  <si>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</si>
  <si>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</si>
  <si>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</si>
  <si>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</si>
  <si>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</si>
  <si>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</si>
  <si>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</si>
  <si>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</si>
  <si>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</si>
  <si>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</si>
  <si>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</si>
  <si>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</si>
  <si>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</si>
  <si>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</si>
  <si>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</si>
  <si>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</si>
  <si>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</si>
  <si>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</si>
  <si>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</si>
  <si>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</si>
  <si>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</si>
  <si>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</si>
  <si>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</si>
  <si>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</si>
  <si>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</si>
  <si>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</si>
  <si>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</si>
  <si>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</si>
  <si>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</si>
  <si>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</si>
  <si>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</si>
  <si>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</si>
  <si>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</si>
  <si>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</si>
  <si>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</si>
  <si>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</si>
  <si>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</si>
  <si>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</si>
  <si>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</si>
  <si>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</si>
  <si>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</si>
  <si>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</si>
  <si>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</si>
  <si>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</si>
  <si>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</si>
  <si>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</si>
  <si>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</si>
  <si>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</si>
  <si>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</si>
  <si>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</si>
  <si>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</si>
  <si>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</si>
  <si>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</si>
  <si>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</si>
  <si>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</si>
  <si>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</si>
  <si>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</si>
  <si>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</si>
  <si>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</si>
  <si>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</si>
  <si>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</si>
  <si>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</si>
  <si>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</si>
  <si>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</si>
  <si>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</si>
  <si>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</si>
  <si>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</si>
  <si>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</si>
  <si>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</si>
  <si>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</si>
  <si>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</si>
  <si>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</si>
  <si>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</si>
  <si>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</si>
  <si>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</si>
  <si>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</si>
  <si>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</si>
  <si>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</si>
  <si>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</si>
  <si>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</si>
  <si>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</si>
  <si>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</si>
  <si>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</si>
  <si>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</si>
  <si>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</si>
  <si>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</si>
  <si>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</si>
  <si>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</si>
  <si>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</si>
  <si>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</si>
  <si>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</si>
  <si>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</si>
  <si>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de Agua Potable y Alcantarillado Municipal de Valle de Santiago</t>
  </si>
  <si>
    <t>Del 1 de Enero al 30 de Septiembre de 2024</t>
  </si>
  <si>
    <t>Demandas Judiciales en Proceso de Resolución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</si>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</sst>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16" fillId="0" borderId="0" xfId="20" applyNumberFormat="1" applyFont="1"/>
    <xf numFmtId="0" fontId="15" fillId="11" borderId="0" xfId="0" applyFont="1" applyFill="1" applyAlignment="1">
      <alignment horizontal="right" vertical="center"/>
    </xf>
    <xf numFmtId="0" fontId="19" fillId="11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/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12" borderId="23" xfId="0" applyFont="1" applyFill="1" applyBorder="1" applyAlignment="1">
      <alignment horizontal="center" vertical="center" wrapText="1"/>
    </xf>
    <xf numFmtId="0" fontId="22" fillId="12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4" fontId="23" fillId="0" borderId="24" xfId="0" applyNumberFormat="1" applyFont="1" applyBorder="1" applyAlignment="1">
      <alignment vertical="center" wrapText="1"/>
    </xf>
    <xf numFmtId="4" fontId="23" fillId="0" borderId="26" xfId="0" applyNumberFormat="1" applyFont="1" applyBorder="1" applyAlignment="1">
      <alignment vertical="center" wrapText="1"/>
    </xf>
    <xf numFmtId="0" fontId="22" fillId="12" borderId="29" xfId="0" applyFont="1" applyFill="1" applyBorder="1" applyAlignment="1">
      <alignment horizontal="center" vertical="center" wrapText="1"/>
    </xf>
    <xf numFmtId="0" fontId="22" fillId="12" borderId="3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4" fontId="9" fillId="0" borderId="31" xfId="13" applyNumberFormat="1" applyFont="1" applyBorder="1" applyAlignment="1">
      <alignment vertical="center" wrapText="1"/>
    </xf>
    <xf numFmtId="0" fontId="23" fillId="0" borderId="32" xfId="0" applyFont="1" applyBorder="1" applyAlignment="1">
      <alignment horizontal="left" vertical="center" wrapText="1"/>
    </xf>
    <xf numFmtId="4" fontId="9" fillId="0" borderId="33" xfId="13" applyNumberFormat="1" applyFont="1" applyBorder="1" applyAlignment="1">
      <alignment vertical="center"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18" fillId="0" borderId="0" xfId="0" applyFont="1"/>
    <xf numFmtId="0" fontId="22" fillId="12" borderId="27" xfId="0" applyFont="1" applyFill="1" applyBorder="1" applyAlignment="1">
      <alignment horizontal="center" vertical="center" wrapText="1"/>
    </xf>
    <xf numFmtId="0" fontId="18" fillId="0" borderId="28" xfId="0" applyFont="1" applyBorder="1"/>
    <xf numFmtId="0" fontId="22" fillId="12" borderId="21" xfId="0" applyFont="1" applyFill="1" applyBorder="1" applyAlignment="1">
      <alignment horizontal="center" vertical="center" wrapText="1"/>
    </xf>
    <xf numFmtId="0" fontId="18" fillId="0" borderId="22" xfId="0" applyFont="1" applyBorder="1"/>
  </cellXfs>
  <cellStyles count="2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3 2" xfId="21" xr:uid="{495C1E40-915C-4DF4-9D52-4970BBD98C1A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00DFD8D5-5C1B-4AC2-A09D-995DFD60ADD5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0319_NDM_CodigoSujeto_CodigoEntidad_CodigoPeriodo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  <row r="3">
          <cell r="A3"/>
          <cell r="D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70" t="s">
        <v>599</v>
      </c>
      <c r="B1" s="171"/>
      <c r="C1" s="112" t="s">
        <v>493</v>
      </c>
      <c r="D1" s="113">
        <v>2024</v>
      </c>
    </row>
    <row r="2" spans="1:4" ht="16.149999999999999" customHeight="1" x14ac:dyDescent="0.2">
      <c r="A2" s="172" t="s">
        <v>492</v>
      </c>
      <c r="B2" s="173"/>
      <c r="C2" s="10" t="s">
        <v>494</v>
      </c>
      <c r="D2" s="114" t="s">
        <v>499</v>
      </c>
    </row>
    <row r="3" spans="1:4" ht="16.149999999999999" customHeight="1" x14ac:dyDescent="0.2">
      <c r="A3" s="174" t="s">
        <v>600</v>
      </c>
      <c r="B3" s="175"/>
      <c r="C3" s="10" t="s">
        <v>495</v>
      </c>
      <c r="D3" s="115">
        <v>3</v>
      </c>
    </row>
    <row r="4" spans="1:4" ht="16.149999999999999" customHeight="1" x14ac:dyDescent="0.2">
      <c r="A4" s="176" t="s">
        <v>514</v>
      </c>
      <c r="B4" s="177"/>
      <c r="C4" s="177"/>
      <c r="D4" s="17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478</v>
      </c>
      <c r="B10" s="37" t="s">
        <v>555</v>
      </c>
    </row>
    <row r="11" spans="1:4" x14ac:dyDescent="0.2">
      <c r="A11" s="36" t="s">
        <v>479</v>
      </c>
      <c r="B11" s="37" t="s">
        <v>275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80</v>
      </c>
      <c r="B15" s="37" t="s">
        <v>487</v>
      </c>
    </row>
    <row r="16" spans="1:4" x14ac:dyDescent="0.2">
      <c r="A16" s="36" t="s">
        <v>7</v>
      </c>
      <c r="B16" s="37" t="s">
        <v>488</v>
      </c>
    </row>
    <row r="17" spans="1:2" x14ac:dyDescent="0.2">
      <c r="A17" s="36" t="s">
        <v>8</v>
      </c>
      <c r="B17" s="37" t="s">
        <v>79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489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112</v>
      </c>
    </row>
    <row r="25" spans="1:2" x14ac:dyDescent="0.2">
      <c r="A25" s="36" t="s">
        <v>21</v>
      </c>
      <c r="B25" s="37" t="s">
        <v>583</v>
      </c>
    </row>
    <row r="26" spans="1:2" x14ac:dyDescent="0.2">
      <c r="A26" s="36" t="s">
        <v>585</v>
      </c>
      <c r="B26" s="37" t="s">
        <v>586</v>
      </c>
    </row>
    <row r="27" spans="1:2" x14ac:dyDescent="0.2">
      <c r="A27" s="36" t="s">
        <v>584</v>
      </c>
      <c r="B27" s="37" t="s">
        <v>587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591</v>
      </c>
    </row>
    <row r="31" spans="1:2" x14ac:dyDescent="0.2">
      <c r="A31" s="36" t="s">
        <v>27</v>
      </c>
      <c r="B31" s="37" t="s">
        <v>592</v>
      </c>
    </row>
    <row r="32" spans="1:2" x14ac:dyDescent="0.2">
      <c r="A32" s="36" t="s">
        <v>38</v>
      </c>
      <c r="B32" s="37" t="s">
        <v>593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515</v>
      </c>
    </row>
    <row r="41" spans="1:2" x14ac:dyDescent="0.2">
      <c r="A41" s="4"/>
      <c r="B41" s="37" t="s">
        <v>553</v>
      </c>
    </row>
    <row r="42" spans="1:2" x14ac:dyDescent="0.2">
      <c r="A42" s="4"/>
      <c r="B42" s="37" t="s">
        <v>554</v>
      </c>
    </row>
    <row r="43" spans="1:2" ht="12" thickBot="1" x14ac:dyDescent="0.25">
      <c r="A43" s="8"/>
      <c r="B43" s="9"/>
    </row>
    <row r="45" spans="1:2" x14ac:dyDescent="0.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9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73" t="s">
        <v>599</v>
      </c>
      <c r="B1" s="173"/>
      <c r="C1" s="173"/>
      <c r="D1" s="10" t="s">
        <v>496</v>
      </c>
      <c r="E1" s="19">
        <v>2024</v>
      </c>
    </row>
    <row r="2" spans="1:5" s="11" customFormat="1" ht="18.95" customHeight="1" x14ac:dyDescent="0.25">
      <c r="A2" s="173" t="s">
        <v>501</v>
      </c>
      <c r="B2" s="173"/>
      <c r="C2" s="173"/>
      <c r="D2" s="10" t="s">
        <v>497</v>
      </c>
      <c r="E2" s="19" t="s">
        <v>499</v>
      </c>
    </row>
    <row r="3" spans="1:5" s="11" customFormat="1" ht="18.95" customHeight="1" x14ac:dyDescent="0.25">
      <c r="A3" s="173" t="s">
        <v>600</v>
      </c>
      <c r="B3" s="173"/>
      <c r="C3" s="173"/>
      <c r="D3" s="10" t="s">
        <v>498</v>
      </c>
      <c r="E3" s="19">
        <v>3</v>
      </c>
    </row>
    <row r="4" spans="1:5" s="11" customFormat="1" ht="18.95" customHeight="1" x14ac:dyDescent="0.25">
      <c r="A4" s="173" t="s">
        <v>514</v>
      </c>
      <c r="B4" s="173"/>
      <c r="C4" s="173"/>
      <c r="D4" s="10"/>
      <c r="E4" s="19"/>
    </row>
    <row r="5" spans="1:5" x14ac:dyDescent="0.2">
      <c r="A5" s="12" t="s">
        <v>114</v>
      </c>
      <c r="B5" s="13"/>
      <c r="C5" s="13"/>
      <c r="D5" s="13"/>
      <c r="E5" s="13"/>
    </row>
    <row r="7" spans="1:5" x14ac:dyDescent="0.2">
      <c r="A7" s="38" t="s">
        <v>557</v>
      </c>
      <c r="B7" s="38"/>
      <c r="C7" s="38"/>
      <c r="D7" s="38"/>
      <c r="E7" s="38"/>
    </row>
    <row r="8" spans="1:5" x14ac:dyDescent="0.2">
      <c r="A8" s="39" t="s">
        <v>84</v>
      </c>
      <c r="B8" s="39" t="s">
        <v>81</v>
      </c>
      <c r="C8" s="39" t="s">
        <v>82</v>
      </c>
      <c r="D8" s="147" t="s">
        <v>274</v>
      </c>
      <c r="E8" s="148" t="s">
        <v>595</v>
      </c>
    </row>
    <row r="9" spans="1:5" x14ac:dyDescent="0.2">
      <c r="A9" s="117">
        <v>4000</v>
      </c>
      <c r="B9" s="116" t="s">
        <v>555</v>
      </c>
      <c r="C9" s="118">
        <f>SUM(C10+C57+C69)</f>
        <v>65884587.950000003</v>
      </c>
      <c r="D9" s="80"/>
      <c r="E9" s="40"/>
    </row>
    <row r="10" spans="1:5" x14ac:dyDescent="0.2">
      <c r="A10" s="117">
        <v>4100</v>
      </c>
      <c r="B10" s="116" t="s">
        <v>221</v>
      </c>
      <c r="C10" s="118">
        <f>SUM(C11+C21+C27+C30+C36+C39+C48)</f>
        <v>59664660.950000003</v>
      </c>
      <c r="D10" s="80"/>
      <c r="E10" s="40"/>
    </row>
    <row r="11" spans="1:5" x14ac:dyDescent="0.2">
      <c r="A11" s="117">
        <v>4110</v>
      </c>
      <c r="B11" s="116" t="s">
        <v>222</v>
      </c>
      <c r="C11" s="118">
        <f>SUM(C12:C20)</f>
        <v>0</v>
      </c>
      <c r="D11" s="80"/>
      <c r="E11" s="40"/>
    </row>
    <row r="12" spans="1:5" x14ac:dyDescent="0.2">
      <c r="A12" s="41">
        <v>4111</v>
      </c>
      <c r="B12" s="42" t="s">
        <v>223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224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225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226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227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228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229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407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230</v>
      </c>
      <c r="C20" s="45">
        <v>0</v>
      </c>
      <c r="D20" s="80"/>
      <c r="E20" s="40"/>
    </row>
    <row r="21" spans="1:5" x14ac:dyDescent="0.2">
      <c r="A21" s="117">
        <v>4120</v>
      </c>
      <c r="B21" s="116" t="s">
        <v>231</v>
      </c>
      <c r="C21" s="118">
        <f>SUM(C22:C26)</f>
        <v>0</v>
      </c>
      <c r="D21" s="80"/>
      <c r="E21" s="40"/>
    </row>
    <row r="22" spans="1:5" x14ac:dyDescent="0.2">
      <c r="A22" s="41">
        <v>4121</v>
      </c>
      <c r="B22" s="42" t="s">
        <v>232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408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233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234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235</v>
      </c>
      <c r="C26" s="45">
        <v>0</v>
      </c>
      <c r="D26" s="80"/>
      <c r="E26" s="40"/>
    </row>
    <row r="27" spans="1:5" x14ac:dyDescent="0.2">
      <c r="A27" s="117">
        <v>4130</v>
      </c>
      <c r="B27" s="116" t="s">
        <v>236</v>
      </c>
      <c r="C27" s="118">
        <f>SUM(C28:C29)</f>
        <v>0</v>
      </c>
      <c r="D27" s="80"/>
      <c r="E27" s="40"/>
    </row>
    <row r="28" spans="1:5" x14ac:dyDescent="0.2">
      <c r="A28" s="41">
        <v>4131</v>
      </c>
      <c r="B28" s="42" t="s">
        <v>237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409</v>
      </c>
      <c r="C29" s="45">
        <v>0</v>
      </c>
      <c r="D29" s="80"/>
      <c r="E29" s="40"/>
    </row>
    <row r="30" spans="1:5" x14ac:dyDescent="0.2">
      <c r="A30" s="117">
        <v>4140</v>
      </c>
      <c r="B30" s="116" t="s">
        <v>238</v>
      </c>
      <c r="C30" s="118">
        <f>SUM(C31:C35)</f>
        <v>0</v>
      </c>
      <c r="D30" s="80"/>
      <c r="E30" s="40"/>
    </row>
    <row r="31" spans="1:5" x14ac:dyDescent="0.2">
      <c r="A31" s="41">
        <v>4141</v>
      </c>
      <c r="B31" s="42" t="s">
        <v>239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240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241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410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242</v>
      </c>
      <c r="C35" s="45">
        <v>0</v>
      </c>
      <c r="D35" s="80"/>
      <c r="E35" s="40"/>
    </row>
    <row r="36" spans="1:5" x14ac:dyDescent="0.2">
      <c r="A36" s="117">
        <v>4150</v>
      </c>
      <c r="B36" s="116" t="s">
        <v>411</v>
      </c>
      <c r="C36" s="118">
        <f>SUM(C37:C38)</f>
        <v>858282.28</v>
      </c>
      <c r="D36" s="80"/>
      <c r="E36" s="40"/>
    </row>
    <row r="37" spans="1:5" x14ac:dyDescent="0.2">
      <c r="A37" s="41">
        <v>4151</v>
      </c>
      <c r="B37" s="42" t="s">
        <v>411</v>
      </c>
      <c r="C37" s="45">
        <v>858282.28</v>
      </c>
      <c r="D37" s="80"/>
      <c r="E37" s="40"/>
    </row>
    <row r="38" spans="1:5" ht="22.5" x14ac:dyDescent="0.2">
      <c r="A38" s="41">
        <v>4154</v>
      </c>
      <c r="B38" s="43" t="s">
        <v>412</v>
      </c>
      <c r="C38" s="45">
        <v>0</v>
      </c>
      <c r="D38" s="80"/>
      <c r="E38" s="40"/>
    </row>
    <row r="39" spans="1:5" x14ac:dyDescent="0.2">
      <c r="A39" s="117">
        <v>4160</v>
      </c>
      <c r="B39" s="116" t="s">
        <v>413</v>
      </c>
      <c r="C39" s="118">
        <f>SUM(C40:C47)</f>
        <v>0</v>
      </c>
      <c r="D39" s="80"/>
      <c r="E39" s="40"/>
    </row>
    <row r="40" spans="1:5" x14ac:dyDescent="0.2">
      <c r="A40" s="41">
        <v>4161</v>
      </c>
      <c r="B40" s="42" t="s">
        <v>243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244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245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246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247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414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248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249</v>
      </c>
      <c r="C47" s="45">
        <v>0</v>
      </c>
      <c r="D47" s="80"/>
      <c r="E47" s="40"/>
    </row>
    <row r="48" spans="1:5" x14ac:dyDescent="0.2">
      <c r="A48" s="117">
        <v>4170</v>
      </c>
      <c r="B48" s="116" t="s">
        <v>491</v>
      </c>
      <c r="C48" s="118">
        <f>SUM(C49:C56)</f>
        <v>58806378.670000002</v>
      </c>
      <c r="D48" s="80"/>
      <c r="E48" s="40"/>
    </row>
    <row r="49" spans="1:5" x14ac:dyDescent="0.2">
      <c r="A49" s="41">
        <v>4171</v>
      </c>
      <c r="B49" s="42" t="s">
        <v>415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416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417</v>
      </c>
      <c r="C51" s="45">
        <v>58806378.670000002</v>
      </c>
      <c r="D51" s="80"/>
      <c r="E51" s="40"/>
    </row>
    <row r="52" spans="1:5" ht="22.5" x14ac:dyDescent="0.2">
      <c r="A52" s="41">
        <v>4174</v>
      </c>
      <c r="B52" s="43" t="s">
        <v>418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419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420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421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422</v>
      </c>
      <c r="C56" s="45">
        <v>0</v>
      </c>
      <c r="D56" s="80"/>
      <c r="E56" s="40"/>
    </row>
    <row r="57" spans="1:5" ht="33.75" x14ac:dyDescent="0.2">
      <c r="A57" s="117">
        <v>4200</v>
      </c>
      <c r="B57" s="119" t="s">
        <v>423</v>
      </c>
      <c r="C57" s="118">
        <f>+C58+C64</f>
        <v>150000</v>
      </c>
      <c r="D57" s="80"/>
      <c r="E57" s="40"/>
    </row>
    <row r="58" spans="1:5" ht="22.5" x14ac:dyDescent="0.2">
      <c r="A58" s="117">
        <v>4210</v>
      </c>
      <c r="B58" s="119" t="s">
        <v>424</v>
      </c>
      <c r="C58" s="118">
        <f>SUM(C59:C63)</f>
        <v>0</v>
      </c>
      <c r="D58" s="80"/>
      <c r="E58" s="40"/>
    </row>
    <row r="59" spans="1:5" x14ac:dyDescent="0.2">
      <c r="A59" s="41">
        <v>4211</v>
      </c>
      <c r="B59" s="42" t="s">
        <v>250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251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252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425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426</v>
      </c>
      <c r="C63" s="45">
        <v>0</v>
      </c>
      <c r="D63" s="80"/>
      <c r="E63" s="40"/>
    </row>
    <row r="64" spans="1:5" x14ac:dyDescent="0.2">
      <c r="A64" s="117">
        <v>4220</v>
      </c>
      <c r="B64" s="116" t="s">
        <v>253</v>
      </c>
      <c r="C64" s="118">
        <f>SUM(C65:C68)</f>
        <v>150000</v>
      </c>
      <c r="D64" s="80"/>
      <c r="E64" s="40"/>
    </row>
    <row r="65" spans="1:5" x14ac:dyDescent="0.2">
      <c r="A65" s="41">
        <v>4221</v>
      </c>
      <c r="B65" s="42" t="s">
        <v>254</v>
      </c>
      <c r="C65" s="45">
        <v>150000</v>
      </c>
      <c r="D65" s="80"/>
      <c r="E65" s="40"/>
    </row>
    <row r="66" spans="1:5" x14ac:dyDescent="0.2">
      <c r="A66" s="41">
        <v>4223</v>
      </c>
      <c r="B66" s="42" t="s">
        <v>255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257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427</v>
      </c>
      <c r="C68" s="45">
        <v>0</v>
      </c>
      <c r="D68" s="80"/>
      <c r="E68" s="40"/>
    </row>
    <row r="69" spans="1:5" x14ac:dyDescent="0.2">
      <c r="A69" s="120">
        <v>4300</v>
      </c>
      <c r="B69" s="116" t="s">
        <v>258</v>
      </c>
      <c r="C69" s="118">
        <f>C70+C73+C79+C81+C83</f>
        <v>6069927</v>
      </c>
      <c r="D69" s="42"/>
      <c r="E69" s="42"/>
    </row>
    <row r="70" spans="1:5" x14ac:dyDescent="0.2">
      <c r="A70" s="120">
        <v>4310</v>
      </c>
      <c r="B70" s="116" t="s">
        <v>259</v>
      </c>
      <c r="C70" s="118">
        <f>SUM(C71:C72)</f>
        <v>0</v>
      </c>
      <c r="D70" s="42"/>
      <c r="E70" s="42"/>
    </row>
    <row r="71" spans="1:5" x14ac:dyDescent="0.2">
      <c r="A71" s="44">
        <v>4311</v>
      </c>
      <c r="B71" s="42" t="s">
        <v>428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260</v>
      </c>
      <c r="C72" s="45">
        <v>0</v>
      </c>
      <c r="D72" s="42"/>
      <c r="E72" s="42"/>
    </row>
    <row r="73" spans="1:5" x14ac:dyDescent="0.2">
      <c r="A73" s="120">
        <v>4320</v>
      </c>
      <c r="B73" s="116" t="s">
        <v>261</v>
      </c>
      <c r="C73" s="118">
        <f>SUM(C74:C78)</f>
        <v>0</v>
      </c>
      <c r="D73" s="42"/>
      <c r="E73" s="42"/>
    </row>
    <row r="74" spans="1:5" x14ac:dyDescent="0.2">
      <c r="A74" s="44">
        <v>4321</v>
      </c>
      <c r="B74" s="42" t="s">
        <v>262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263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264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265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266</v>
      </c>
      <c r="C78" s="45">
        <v>0</v>
      </c>
      <c r="D78" s="42"/>
      <c r="E78" s="42"/>
    </row>
    <row r="79" spans="1:5" x14ac:dyDescent="0.2">
      <c r="A79" s="120">
        <v>4330</v>
      </c>
      <c r="B79" s="116" t="s">
        <v>267</v>
      </c>
      <c r="C79" s="118">
        <f>SUM(C80)</f>
        <v>0</v>
      </c>
      <c r="D79" s="42"/>
      <c r="E79" s="42"/>
    </row>
    <row r="80" spans="1:5" x14ac:dyDescent="0.2">
      <c r="A80" s="44">
        <v>4331</v>
      </c>
      <c r="B80" s="42" t="s">
        <v>267</v>
      </c>
      <c r="C80" s="45">
        <v>0</v>
      </c>
      <c r="D80" s="42"/>
      <c r="E80" s="42"/>
    </row>
    <row r="81" spans="1:5" x14ac:dyDescent="0.2">
      <c r="A81" s="120">
        <v>4340</v>
      </c>
      <c r="B81" s="116" t="s">
        <v>268</v>
      </c>
      <c r="C81" s="118">
        <f>SUM(C82)</f>
        <v>0</v>
      </c>
      <c r="D81" s="42"/>
      <c r="E81" s="42"/>
    </row>
    <row r="82" spans="1:5" x14ac:dyDescent="0.2">
      <c r="A82" s="44">
        <v>4341</v>
      </c>
      <c r="B82" s="42" t="s">
        <v>268</v>
      </c>
      <c r="C82" s="45">
        <v>0</v>
      </c>
      <c r="D82" s="42"/>
      <c r="E82" s="42"/>
    </row>
    <row r="83" spans="1:5" x14ac:dyDescent="0.2">
      <c r="A83" s="120">
        <v>4390</v>
      </c>
      <c r="B83" s="116" t="s">
        <v>269</v>
      </c>
      <c r="C83" s="118">
        <f>SUM(C84:C90)</f>
        <v>6069927</v>
      </c>
      <c r="D83" s="42"/>
      <c r="E83" s="42"/>
    </row>
    <row r="84" spans="1:5" x14ac:dyDescent="0.2">
      <c r="A84" s="44">
        <v>4392</v>
      </c>
      <c r="B84" s="42" t="s">
        <v>270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429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271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272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273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430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269</v>
      </c>
      <c r="C90" s="45">
        <v>6069927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556</v>
      </c>
      <c r="B92" s="38"/>
      <c r="C92" s="38"/>
      <c r="D92" s="38"/>
      <c r="E92" s="38"/>
    </row>
    <row r="93" spans="1:5" x14ac:dyDescent="0.2">
      <c r="A93" s="39" t="s">
        <v>84</v>
      </c>
      <c r="B93" s="39" t="s">
        <v>81</v>
      </c>
      <c r="C93" s="39" t="s">
        <v>82</v>
      </c>
      <c r="D93" s="39" t="s">
        <v>274</v>
      </c>
      <c r="E93" s="39" t="s">
        <v>595</v>
      </c>
    </row>
    <row r="94" spans="1:5" x14ac:dyDescent="0.2">
      <c r="A94" s="120">
        <v>5000</v>
      </c>
      <c r="B94" s="116" t="s">
        <v>275</v>
      </c>
      <c r="C94" s="118">
        <f>C95+C123+C156+C166+C181+C210</f>
        <v>38012227.410000004</v>
      </c>
      <c r="D94" s="121">
        <v>1</v>
      </c>
      <c r="E94" s="42"/>
    </row>
    <row r="95" spans="1:5" x14ac:dyDescent="0.2">
      <c r="A95" s="120">
        <v>5100</v>
      </c>
      <c r="B95" s="116" t="s">
        <v>276</v>
      </c>
      <c r="C95" s="118">
        <f>C96+C103+C113</f>
        <v>37779578.740000002</v>
      </c>
      <c r="D95" s="121">
        <f>C95/$C$94</f>
        <v>0.99387963595264617</v>
      </c>
      <c r="E95" s="42"/>
    </row>
    <row r="96" spans="1:5" x14ac:dyDescent="0.2">
      <c r="A96" s="120">
        <v>5110</v>
      </c>
      <c r="B96" s="116" t="s">
        <v>277</v>
      </c>
      <c r="C96" s="118">
        <f>SUM(C97:C102)</f>
        <v>18414738.400000002</v>
      </c>
      <c r="D96" s="121">
        <f t="shared" ref="D96:D159" si="0">C96/$C$94</f>
        <v>0.48444249797252281</v>
      </c>
      <c r="E96" s="42"/>
    </row>
    <row r="97" spans="1:5" x14ac:dyDescent="0.2">
      <c r="A97" s="44">
        <v>5111</v>
      </c>
      <c r="B97" s="42" t="s">
        <v>278</v>
      </c>
      <c r="C97" s="45">
        <v>13432719.91</v>
      </c>
      <c r="D97" s="46">
        <f t="shared" si="0"/>
        <v>0.35337892108017355</v>
      </c>
      <c r="E97" s="42"/>
    </row>
    <row r="98" spans="1:5" x14ac:dyDescent="0.2">
      <c r="A98" s="44">
        <v>5112</v>
      </c>
      <c r="B98" s="42" t="s">
        <v>279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280</v>
      </c>
      <c r="C99" s="45">
        <v>1151509.8899999999</v>
      </c>
      <c r="D99" s="46">
        <f t="shared" si="0"/>
        <v>3.0293144297486453E-2</v>
      </c>
      <c r="E99" s="42"/>
    </row>
    <row r="100" spans="1:5" x14ac:dyDescent="0.2">
      <c r="A100" s="44">
        <v>5114</v>
      </c>
      <c r="B100" s="42" t="s">
        <v>281</v>
      </c>
      <c r="C100" s="45">
        <v>2822616</v>
      </c>
      <c r="D100" s="46">
        <f t="shared" si="0"/>
        <v>7.4255474943766248E-2</v>
      </c>
      <c r="E100" s="42"/>
    </row>
    <row r="101" spans="1:5" x14ac:dyDescent="0.2">
      <c r="A101" s="44">
        <v>5115</v>
      </c>
      <c r="B101" s="42" t="s">
        <v>282</v>
      </c>
      <c r="C101" s="45">
        <v>1007892.6</v>
      </c>
      <c r="D101" s="46">
        <f t="shared" si="0"/>
        <v>2.6514957651096509E-2</v>
      </c>
      <c r="E101" s="42"/>
    </row>
    <row r="102" spans="1:5" x14ac:dyDescent="0.2">
      <c r="A102" s="44">
        <v>5116</v>
      </c>
      <c r="B102" s="42" t="s">
        <v>283</v>
      </c>
      <c r="C102" s="45">
        <v>0</v>
      </c>
      <c r="D102" s="46">
        <f t="shared" si="0"/>
        <v>0</v>
      </c>
      <c r="E102" s="42"/>
    </row>
    <row r="103" spans="1:5" x14ac:dyDescent="0.2">
      <c r="A103" s="120">
        <v>5120</v>
      </c>
      <c r="B103" s="116" t="s">
        <v>284</v>
      </c>
      <c r="C103" s="118">
        <f>SUM(C104:C112)</f>
        <v>5192749.3</v>
      </c>
      <c r="D103" s="121">
        <f t="shared" si="0"/>
        <v>0.13660734068516928</v>
      </c>
      <c r="E103" s="42"/>
    </row>
    <row r="104" spans="1:5" x14ac:dyDescent="0.2">
      <c r="A104" s="44">
        <v>5121</v>
      </c>
      <c r="B104" s="42" t="s">
        <v>285</v>
      </c>
      <c r="C104" s="45">
        <v>238200.57</v>
      </c>
      <c r="D104" s="46">
        <f t="shared" si="0"/>
        <v>6.2664196820346229E-3</v>
      </c>
      <c r="E104" s="42"/>
    </row>
    <row r="105" spans="1:5" x14ac:dyDescent="0.2">
      <c r="A105" s="44">
        <v>5122</v>
      </c>
      <c r="B105" s="42" t="s">
        <v>286</v>
      </c>
      <c r="C105" s="45">
        <v>71190.13</v>
      </c>
      <c r="D105" s="46">
        <f t="shared" si="0"/>
        <v>1.8728218484053312E-3</v>
      </c>
      <c r="E105" s="42"/>
    </row>
    <row r="106" spans="1:5" x14ac:dyDescent="0.2">
      <c r="A106" s="44">
        <v>5123</v>
      </c>
      <c r="B106" s="42" t="s">
        <v>287</v>
      </c>
      <c r="C106" s="45">
        <v>826281.01</v>
      </c>
      <c r="D106" s="46">
        <f t="shared" si="0"/>
        <v>2.1737242626898193E-2</v>
      </c>
      <c r="E106" s="42"/>
    </row>
    <row r="107" spans="1:5" x14ac:dyDescent="0.2">
      <c r="A107" s="44">
        <v>5124</v>
      </c>
      <c r="B107" s="42" t="s">
        <v>288</v>
      </c>
      <c r="C107" s="45">
        <v>2510453.9900000002</v>
      </c>
      <c r="D107" s="46">
        <f t="shared" si="0"/>
        <v>6.6043327661971393E-2</v>
      </c>
      <c r="E107" s="42"/>
    </row>
    <row r="108" spans="1:5" x14ac:dyDescent="0.2">
      <c r="A108" s="44">
        <v>5125</v>
      </c>
      <c r="B108" s="42" t="s">
        <v>289</v>
      </c>
      <c r="C108" s="45">
        <v>260885.53</v>
      </c>
      <c r="D108" s="46">
        <f t="shared" si="0"/>
        <v>6.8632002851631889E-3</v>
      </c>
      <c r="E108" s="42"/>
    </row>
    <row r="109" spans="1:5" x14ac:dyDescent="0.2">
      <c r="A109" s="44">
        <v>5126</v>
      </c>
      <c r="B109" s="42" t="s">
        <v>290</v>
      </c>
      <c r="C109" s="45">
        <v>974425.28</v>
      </c>
      <c r="D109" s="46">
        <f t="shared" si="0"/>
        <v>2.5634522004981342E-2</v>
      </c>
      <c r="E109" s="42"/>
    </row>
    <row r="110" spans="1:5" x14ac:dyDescent="0.2">
      <c r="A110" s="44">
        <v>5127</v>
      </c>
      <c r="B110" s="42" t="s">
        <v>291</v>
      </c>
      <c r="C110" s="45">
        <v>184291.93</v>
      </c>
      <c r="D110" s="46">
        <f t="shared" si="0"/>
        <v>4.8482275982469182E-3</v>
      </c>
      <c r="E110" s="42"/>
    </row>
    <row r="111" spans="1:5" x14ac:dyDescent="0.2">
      <c r="A111" s="44">
        <v>5128</v>
      </c>
      <c r="B111" s="42" t="s">
        <v>292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293</v>
      </c>
      <c r="C112" s="45">
        <v>127020.86</v>
      </c>
      <c r="D112" s="46">
        <f t="shared" si="0"/>
        <v>3.3415789774682921E-3</v>
      </c>
      <c r="E112" s="42"/>
    </row>
    <row r="113" spans="1:5" x14ac:dyDescent="0.2">
      <c r="A113" s="120">
        <v>5130</v>
      </c>
      <c r="B113" s="116" t="s">
        <v>294</v>
      </c>
      <c r="C113" s="118">
        <f>SUM(C114:C122)</f>
        <v>14172091.039999999</v>
      </c>
      <c r="D113" s="121">
        <f t="shared" si="0"/>
        <v>0.37282979729495408</v>
      </c>
      <c r="E113" s="42"/>
    </row>
    <row r="114" spans="1:5" x14ac:dyDescent="0.2">
      <c r="A114" s="44">
        <v>5131</v>
      </c>
      <c r="B114" s="42" t="s">
        <v>295</v>
      </c>
      <c r="C114" s="45">
        <v>7636305.6299999999</v>
      </c>
      <c r="D114" s="46">
        <f t="shared" si="0"/>
        <v>0.20089076989976892</v>
      </c>
      <c r="E114" s="42"/>
    </row>
    <row r="115" spans="1:5" x14ac:dyDescent="0.2">
      <c r="A115" s="44">
        <v>5132</v>
      </c>
      <c r="B115" s="42" t="s">
        <v>296</v>
      </c>
      <c r="C115" s="45">
        <v>311550</v>
      </c>
      <c r="D115" s="46">
        <f t="shared" si="0"/>
        <v>8.1960469361508533E-3</v>
      </c>
      <c r="E115" s="42"/>
    </row>
    <row r="116" spans="1:5" x14ac:dyDescent="0.2">
      <c r="A116" s="44">
        <v>5133</v>
      </c>
      <c r="B116" s="42" t="s">
        <v>297</v>
      </c>
      <c r="C116" s="45">
        <v>2056828.17</v>
      </c>
      <c r="D116" s="46">
        <f t="shared" si="0"/>
        <v>5.4109646030869089E-2</v>
      </c>
      <c r="E116" s="42"/>
    </row>
    <row r="117" spans="1:5" x14ac:dyDescent="0.2">
      <c r="A117" s="44">
        <v>5134</v>
      </c>
      <c r="B117" s="42" t="s">
        <v>298</v>
      </c>
      <c r="C117" s="45">
        <v>401874.07</v>
      </c>
      <c r="D117" s="46">
        <f t="shared" si="0"/>
        <v>1.057223155237353E-2</v>
      </c>
      <c r="E117" s="42"/>
    </row>
    <row r="118" spans="1:5" x14ac:dyDescent="0.2">
      <c r="A118" s="44">
        <v>5135</v>
      </c>
      <c r="B118" s="42" t="s">
        <v>299</v>
      </c>
      <c r="C118" s="45">
        <v>2020091.9</v>
      </c>
      <c r="D118" s="46">
        <f t="shared" si="0"/>
        <v>5.3143213056453711E-2</v>
      </c>
      <c r="E118" s="42"/>
    </row>
    <row r="119" spans="1:5" x14ac:dyDescent="0.2">
      <c r="A119" s="44">
        <v>5136</v>
      </c>
      <c r="B119" s="42" t="s">
        <v>300</v>
      </c>
      <c r="C119" s="45">
        <v>92100</v>
      </c>
      <c r="D119" s="46">
        <f t="shared" si="0"/>
        <v>2.4229045829545614E-3</v>
      </c>
      <c r="E119" s="42"/>
    </row>
    <row r="120" spans="1:5" x14ac:dyDescent="0.2">
      <c r="A120" s="44">
        <v>5137</v>
      </c>
      <c r="B120" s="42" t="s">
        <v>301</v>
      </c>
      <c r="C120" s="45">
        <v>62249.95</v>
      </c>
      <c r="D120" s="46">
        <f t="shared" si="0"/>
        <v>1.6376296323962246E-3</v>
      </c>
      <c r="E120" s="42"/>
    </row>
    <row r="121" spans="1:5" x14ac:dyDescent="0.2">
      <c r="A121" s="44">
        <v>5138</v>
      </c>
      <c r="B121" s="42" t="s">
        <v>302</v>
      </c>
      <c r="C121" s="45">
        <v>41153.78</v>
      </c>
      <c r="D121" s="46">
        <f t="shared" si="0"/>
        <v>1.0826458432997151E-3</v>
      </c>
      <c r="E121" s="42"/>
    </row>
    <row r="122" spans="1:5" x14ac:dyDescent="0.2">
      <c r="A122" s="44">
        <v>5139</v>
      </c>
      <c r="B122" s="42" t="s">
        <v>303</v>
      </c>
      <c r="C122" s="45">
        <v>1549937.54</v>
      </c>
      <c r="D122" s="46">
        <f t="shared" si="0"/>
        <v>4.0774709760687498E-2</v>
      </c>
      <c r="E122" s="42"/>
    </row>
    <row r="123" spans="1:5" x14ac:dyDescent="0.2">
      <c r="A123" s="120">
        <v>5200</v>
      </c>
      <c r="B123" s="116" t="s">
        <v>304</v>
      </c>
      <c r="C123" s="118">
        <f>C124+C127+C130+C133+C138+C142+C145+C147+C153</f>
        <v>228300</v>
      </c>
      <c r="D123" s="121">
        <f t="shared" si="0"/>
        <v>6.0059621746854103E-3</v>
      </c>
      <c r="E123" s="42"/>
    </row>
    <row r="124" spans="1:5" x14ac:dyDescent="0.2">
      <c r="A124" s="120">
        <v>5210</v>
      </c>
      <c r="B124" s="116" t="s">
        <v>305</v>
      </c>
      <c r="C124" s="118">
        <f>SUM(C125:C126)</f>
        <v>18000</v>
      </c>
      <c r="D124" s="121">
        <f t="shared" si="0"/>
        <v>4.7353184031685236E-4</v>
      </c>
      <c r="E124" s="42"/>
    </row>
    <row r="125" spans="1:5" x14ac:dyDescent="0.2">
      <c r="A125" s="44">
        <v>5211</v>
      </c>
      <c r="B125" s="42" t="s">
        <v>306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307</v>
      </c>
      <c r="C126" s="45">
        <v>18000</v>
      </c>
      <c r="D126" s="46">
        <f t="shared" si="0"/>
        <v>4.7353184031685236E-4</v>
      </c>
      <c r="E126" s="42"/>
    </row>
    <row r="127" spans="1:5" x14ac:dyDescent="0.2">
      <c r="A127" s="120">
        <v>5220</v>
      </c>
      <c r="B127" s="116" t="s">
        <v>308</v>
      </c>
      <c r="C127" s="118">
        <f>SUM(C128:C129)</f>
        <v>0</v>
      </c>
      <c r="D127" s="121">
        <f t="shared" si="0"/>
        <v>0</v>
      </c>
      <c r="E127" s="42"/>
    </row>
    <row r="128" spans="1:5" x14ac:dyDescent="0.2">
      <c r="A128" s="44">
        <v>5221</v>
      </c>
      <c r="B128" s="42" t="s">
        <v>309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310</v>
      </c>
      <c r="C129" s="45">
        <v>0</v>
      </c>
      <c r="D129" s="46">
        <f t="shared" si="0"/>
        <v>0</v>
      </c>
      <c r="E129" s="42"/>
    </row>
    <row r="130" spans="1:5" x14ac:dyDescent="0.2">
      <c r="A130" s="120">
        <v>5230</v>
      </c>
      <c r="B130" s="116" t="s">
        <v>255</v>
      </c>
      <c r="C130" s="118">
        <f>SUM(C131:C132)</f>
        <v>0</v>
      </c>
      <c r="D130" s="121">
        <f t="shared" si="0"/>
        <v>0</v>
      </c>
      <c r="E130" s="42"/>
    </row>
    <row r="131" spans="1:5" x14ac:dyDescent="0.2">
      <c r="A131" s="44">
        <v>5231</v>
      </c>
      <c r="B131" s="42" t="s">
        <v>311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312</v>
      </c>
      <c r="C132" s="45">
        <v>0</v>
      </c>
      <c r="D132" s="46">
        <f t="shared" si="0"/>
        <v>0</v>
      </c>
      <c r="E132" s="42"/>
    </row>
    <row r="133" spans="1:5" x14ac:dyDescent="0.2">
      <c r="A133" s="120">
        <v>5240</v>
      </c>
      <c r="B133" s="116" t="s">
        <v>256</v>
      </c>
      <c r="C133" s="118">
        <f>SUM(C134:C137)</f>
        <v>210300</v>
      </c>
      <c r="D133" s="121">
        <f t="shared" si="0"/>
        <v>5.5324303343685585E-3</v>
      </c>
      <c r="E133" s="42"/>
    </row>
    <row r="134" spans="1:5" x14ac:dyDescent="0.2">
      <c r="A134" s="44">
        <v>5241</v>
      </c>
      <c r="B134" s="42" t="s">
        <v>313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314</v>
      </c>
      <c r="C135" s="45">
        <v>210300</v>
      </c>
      <c r="D135" s="46">
        <f t="shared" si="0"/>
        <v>5.5324303343685585E-3</v>
      </c>
      <c r="E135" s="42"/>
    </row>
    <row r="136" spans="1:5" x14ac:dyDescent="0.2">
      <c r="A136" s="44">
        <v>5243</v>
      </c>
      <c r="B136" s="42" t="s">
        <v>315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316</v>
      </c>
      <c r="C137" s="45">
        <v>0</v>
      </c>
      <c r="D137" s="46">
        <f t="shared" si="0"/>
        <v>0</v>
      </c>
      <c r="E137" s="42"/>
    </row>
    <row r="138" spans="1:5" x14ac:dyDescent="0.2">
      <c r="A138" s="120">
        <v>5250</v>
      </c>
      <c r="B138" s="116" t="s">
        <v>257</v>
      </c>
      <c r="C138" s="118">
        <f>SUM(C139:C141)</f>
        <v>0</v>
      </c>
      <c r="D138" s="121">
        <f t="shared" si="0"/>
        <v>0</v>
      </c>
      <c r="E138" s="42"/>
    </row>
    <row r="139" spans="1:5" x14ac:dyDescent="0.2">
      <c r="A139" s="44">
        <v>5251</v>
      </c>
      <c r="B139" s="42" t="s">
        <v>317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318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319</v>
      </c>
      <c r="C141" s="45">
        <v>0</v>
      </c>
      <c r="D141" s="46">
        <f t="shared" si="0"/>
        <v>0</v>
      </c>
      <c r="E141" s="42"/>
    </row>
    <row r="142" spans="1:5" x14ac:dyDescent="0.2">
      <c r="A142" s="120">
        <v>5260</v>
      </c>
      <c r="B142" s="116" t="s">
        <v>320</v>
      </c>
      <c r="C142" s="118">
        <f>SUM(C143:C144)</f>
        <v>0</v>
      </c>
      <c r="D142" s="121">
        <f t="shared" si="0"/>
        <v>0</v>
      </c>
      <c r="E142" s="42"/>
    </row>
    <row r="143" spans="1:5" x14ac:dyDescent="0.2">
      <c r="A143" s="44">
        <v>5261</v>
      </c>
      <c r="B143" s="42" t="s">
        <v>321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322</v>
      </c>
      <c r="C144" s="45">
        <v>0</v>
      </c>
      <c r="D144" s="46">
        <f t="shared" si="0"/>
        <v>0</v>
      </c>
      <c r="E144" s="42"/>
    </row>
    <row r="145" spans="1:5" x14ac:dyDescent="0.2">
      <c r="A145" s="120">
        <v>5270</v>
      </c>
      <c r="B145" s="116" t="s">
        <v>323</v>
      </c>
      <c r="C145" s="118">
        <f>SUM(C146)</f>
        <v>0</v>
      </c>
      <c r="D145" s="121">
        <f t="shared" si="0"/>
        <v>0</v>
      </c>
      <c r="E145" s="42"/>
    </row>
    <row r="146" spans="1:5" x14ac:dyDescent="0.2">
      <c r="A146" s="44">
        <v>5271</v>
      </c>
      <c r="B146" s="42" t="s">
        <v>324</v>
      </c>
      <c r="C146" s="45">
        <v>0</v>
      </c>
      <c r="D146" s="46">
        <f t="shared" si="0"/>
        <v>0</v>
      </c>
      <c r="E146" s="42"/>
    </row>
    <row r="147" spans="1:5" x14ac:dyDescent="0.2">
      <c r="A147" s="120">
        <v>5280</v>
      </c>
      <c r="B147" s="116" t="s">
        <v>325</v>
      </c>
      <c r="C147" s="118">
        <f>SUM(C148:C152)</f>
        <v>0</v>
      </c>
      <c r="D147" s="121">
        <f t="shared" si="0"/>
        <v>0</v>
      </c>
      <c r="E147" s="42"/>
    </row>
    <row r="148" spans="1:5" x14ac:dyDescent="0.2">
      <c r="A148" s="44">
        <v>5281</v>
      </c>
      <c r="B148" s="42" t="s">
        <v>326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327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328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329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330</v>
      </c>
      <c r="C152" s="45">
        <v>0</v>
      </c>
      <c r="D152" s="46">
        <f t="shared" si="0"/>
        <v>0</v>
      </c>
      <c r="E152" s="42"/>
    </row>
    <row r="153" spans="1:5" x14ac:dyDescent="0.2">
      <c r="A153" s="120">
        <v>5290</v>
      </c>
      <c r="B153" s="116" t="s">
        <v>331</v>
      </c>
      <c r="C153" s="118">
        <f>SUM(C154:C155)</f>
        <v>0</v>
      </c>
      <c r="D153" s="121">
        <f t="shared" si="0"/>
        <v>0</v>
      </c>
      <c r="E153" s="42"/>
    </row>
    <row r="154" spans="1:5" x14ac:dyDescent="0.2">
      <c r="A154" s="44">
        <v>5291</v>
      </c>
      <c r="B154" s="42" t="s">
        <v>332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333</v>
      </c>
      <c r="C155" s="45">
        <v>0</v>
      </c>
      <c r="D155" s="46">
        <f t="shared" si="0"/>
        <v>0</v>
      </c>
      <c r="E155" s="42"/>
    </row>
    <row r="156" spans="1:5" x14ac:dyDescent="0.2">
      <c r="A156" s="120">
        <v>5300</v>
      </c>
      <c r="B156" s="116" t="s">
        <v>334</v>
      </c>
      <c r="C156" s="118">
        <f>C157+C160+C163</f>
        <v>0</v>
      </c>
      <c r="D156" s="121">
        <f t="shared" si="0"/>
        <v>0</v>
      </c>
      <c r="E156" s="42"/>
    </row>
    <row r="157" spans="1:5" x14ac:dyDescent="0.2">
      <c r="A157" s="120">
        <v>5310</v>
      </c>
      <c r="B157" s="116" t="s">
        <v>250</v>
      </c>
      <c r="C157" s="118">
        <f>C158+C159</f>
        <v>0</v>
      </c>
      <c r="D157" s="121">
        <f t="shared" si="0"/>
        <v>0</v>
      </c>
      <c r="E157" s="42"/>
    </row>
    <row r="158" spans="1:5" x14ac:dyDescent="0.2">
      <c r="A158" s="44">
        <v>5311</v>
      </c>
      <c r="B158" s="42" t="s">
        <v>335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336</v>
      </c>
      <c r="C159" s="45">
        <v>0</v>
      </c>
      <c r="D159" s="46">
        <f t="shared" si="0"/>
        <v>0</v>
      </c>
      <c r="E159" s="42"/>
    </row>
    <row r="160" spans="1:5" x14ac:dyDescent="0.2">
      <c r="A160" s="120">
        <v>5320</v>
      </c>
      <c r="B160" s="116" t="s">
        <v>251</v>
      </c>
      <c r="C160" s="118">
        <f>SUM(C161:C162)</f>
        <v>0</v>
      </c>
      <c r="D160" s="121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337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338</v>
      </c>
      <c r="C162" s="45">
        <v>0</v>
      </c>
      <c r="D162" s="46">
        <f t="shared" si="1"/>
        <v>0</v>
      </c>
      <c r="E162" s="42"/>
    </row>
    <row r="163" spans="1:5" x14ac:dyDescent="0.2">
      <c r="A163" s="120">
        <v>5330</v>
      </c>
      <c r="B163" s="116" t="s">
        <v>252</v>
      </c>
      <c r="C163" s="118">
        <f>SUM(C164:C165)</f>
        <v>0</v>
      </c>
      <c r="D163" s="121">
        <f t="shared" si="1"/>
        <v>0</v>
      </c>
      <c r="E163" s="42"/>
    </row>
    <row r="164" spans="1:5" x14ac:dyDescent="0.2">
      <c r="A164" s="44">
        <v>5331</v>
      </c>
      <c r="B164" s="42" t="s">
        <v>339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340</v>
      </c>
      <c r="C165" s="45">
        <v>0</v>
      </c>
      <c r="D165" s="46">
        <f t="shared" si="1"/>
        <v>0</v>
      </c>
      <c r="E165" s="42"/>
    </row>
    <row r="166" spans="1:5" x14ac:dyDescent="0.2">
      <c r="A166" s="120">
        <v>5400</v>
      </c>
      <c r="B166" s="116" t="s">
        <v>341</v>
      </c>
      <c r="C166" s="118">
        <f>C167+C170+C173+C176+C178</f>
        <v>0</v>
      </c>
      <c r="D166" s="121">
        <f t="shared" si="1"/>
        <v>0</v>
      </c>
      <c r="E166" s="42"/>
    </row>
    <row r="167" spans="1:5" x14ac:dyDescent="0.2">
      <c r="A167" s="120">
        <v>5410</v>
      </c>
      <c r="B167" s="116" t="s">
        <v>342</v>
      </c>
      <c r="C167" s="118">
        <f>SUM(C168:C169)</f>
        <v>0</v>
      </c>
      <c r="D167" s="121">
        <f t="shared" si="1"/>
        <v>0</v>
      </c>
      <c r="E167" s="42"/>
    </row>
    <row r="168" spans="1:5" x14ac:dyDescent="0.2">
      <c r="A168" s="44">
        <v>5411</v>
      </c>
      <c r="B168" s="42" t="s">
        <v>343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344</v>
      </c>
      <c r="C169" s="45">
        <v>0</v>
      </c>
      <c r="D169" s="46">
        <f t="shared" si="1"/>
        <v>0</v>
      </c>
      <c r="E169" s="42"/>
    </row>
    <row r="170" spans="1:5" x14ac:dyDescent="0.2">
      <c r="A170" s="120">
        <v>5420</v>
      </c>
      <c r="B170" s="116" t="s">
        <v>345</v>
      </c>
      <c r="C170" s="118">
        <f>SUM(C171:C172)</f>
        <v>0</v>
      </c>
      <c r="D170" s="121">
        <f t="shared" si="1"/>
        <v>0</v>
      </c>
      <c r="E170" s="42"/>
    </row>
    <row r="171" spans="1:5" x14ac:dyDescent="0.2">
      <c r="A171" s="44">
        <v>5421</v>
      </c>
      <c r="B171" s="42" t="s">
        <v>346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347</v>
      </c>
      <c r="C172" s="45">
        <v>0</v>
      </c>
      <c r="D172" s="46">
        <f t="shared" si="1"/>
        <v>0</v>
      </c>
      <c r="E172" s="42"/>
    </row>
    <row r="173" spans="1:5" x14ac:dyDescent="0.2">
      <c r="A173" s="120">
        <v>5430</v>
      </c>
      <c r="B173" s="116" t="s">
        <v>348</v>
      </c>
      <c r="C173" s="118">
        <f>SUM(C174:C175)</f>
        <v>0</v>
      </c>
      <c r="D173" s="121">
        <f t="shared" si="1"/>
        <v>0</v>
      </c>
      <c r="E173" s="42"/>
    </row>
    <row r="174" spans="1:5" x14ac:dyDescent="0.2">
      <c r="A174" s="44">
        <v>5431</v>
      </c>
      <c r="B174" s="42" t="s">
        <v>349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350</v>
      </c>
      <c r="C175" s="45">
        <v>0</v>
      </c>
      <c r="D175" s="46">
        <f t="shared" si="1"/>
        <v>0</v>
      </c>
      <c r="E175" s="42"/>
    </row>
    <row r="176" spans="1:5" x14ac:dyDescent="0.2">
      <c r="A176" s="120">
        <v>5440</v>
      </c>
      <c r="B176" s="116" t="s">
        <v>351</v>
      </c>
      <c r="C176" s="118">
        <f>SUM(C177)</f>
        <v>0</v>
      </c>
      <c r="D176" s="121">
        <f t="shared" si="1"/>
        <v>0</v>
      </c>
      <c r="E176" s="42"/>
    </row>
    <row r="177" spans="1:5" x14ac:dyDescent="0.2">
      <c r="A177" s="44">
        <v>5441</v>
      </c>
      <c r="B177" s="42" t="s">
        <v>351</v>
      </c>
      <c r="C177" s="45">
        <v>0</v>
      </c>
      <c r="D177" s="46">
        <f t="shared" si="1"/>
        <v>0</v>
      </c>
      <c r="E177" s="42"/>
    </row>
    <row r="178" spans="1:5" x14ac:dyDescent="0.2">
      <c r="A178" s="120">
        <v>5450</v>
      </c>
      <c r="B178" s="116" t="s">
        <v>352</v>
      </c>
      <c r="C178" s="118">
        <f>SUM(C179:C180)</f>
        <v>0</v>
      </c>
      <c r="D178" s="121">
        <f t="shared" si="1"/>
        <v>0</v>
      </c>
      <c r="E178" s="42"/>
    </row>
    <row r="179" spans="1:5" x14ac:dyDescent="0.2">
      <c r="A179" s="44">
        <v>5451</v>
      </c>
      <c r="B179" s="42" t="s">
        <v>353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354</v>
      </c>
      <c r="C180" s="45">
        <v>0</v>
      </c>
      <c r="D180" s="46">
        <f t="shared" si="1"/>
        <v>0</v>
      </c>
      <c r="E180" s="42"/>
    </row>
    <row r="181" spans="1:5" x14ac:dyDescent="0.2">
      <c r="A181" s="120">
        <v>5500</v>
      </c>
      <c r="B181" s="116" t="s">
        <v>355</v>
      </c>
      <c r="C181" s="118">
        <f>C182+C191+C194+C200</f>
        <v>4348.67</v>
      </c>
      <c r="D181" s="121">
        <f t="shared" si="1"/>
        <v>1.1440187266837146E-4</v>
      </c>
      <c r="E181" s="42"/>
    </row>
    <row r="182" spans="1:5" x14ac:dyDescent="0.2">
      <c r="A182" s="120">
        <v>5510</v>
      </c>
      <c r="B182" s="116" t="s">
        <v>356</v>
      </c>
      <c r="C182" s="118">
        <f>SUM(C183:C190)</f>
        <v>4348.67</v>
      </c>
      <c r="D182" s="121">
        <f t="shared" si="1"/>
        <v>1.1440187266837146E-4</v>
      </c>
      <c r="E182" s="42"/>
    </row>
    <row r="183" spans="1:5" x14ac:dyDescent="0.2">
      <c r="A183" s="44">
        <v>5511</v>
      </c>
      <c r="B183" s="42" t="s">
        <v>357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358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359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360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361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362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363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4348.67</v>
      </c>
      <c r="D190" s="46">
        <f t="shared" si="1"/>
        <v>1.1440187266837146E-4</v>
      </c>
      <c r="E190" s="42"/>
    </row>
    <row r="191" spans="1:5" x14ac:dyDescent="0.2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 x14ac:dyDescent="0.2">
      <c r="A192" s="44">
        <v>5521</v>
      </c>
      <c r="B192" s="42" t="s">
        <v>364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365</v>
      </c>
      <c r="C193" s="45">
        <v>0</v>
      </c>
      <c r="D193" s="46">
        <f t="shared" si="1"/>
        <v>0</v>
      </c>
      <c r="E193" s="42"/>
    </row>
    <row r="194" spans="1:5" x14ac:dyDescent="0.2">
      <c r="A194" s="120">
        <v>5530</v>
      </c>
      <c r="B194" s="116" t="s">
        <v>366</v>
      </c>
      <c r="C194" s="118">
        <f>SUM(C195:C199)</f>
        <v>0</v>
      </c>
      <c r="D194" s="121">
        <f t="shared" si="1"/>
        <v>0</v>
      </c>
      <c r="E194" s="42"/>
    </row>
    <row r="195" spans="1:5" x14ac:dyDescent="0.2">
      <c r="A195" s="44">
        <v>5531</v>
      </c>
      <c r="B195" s="42" t="s">
        <v>367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368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369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370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371</v>
      </c>
      <c r="C199" s="45">
        <v>0</v>
      </c>
      <c r="D199" s="46">
        <f t="shared" si="1"/>
        <v>0</v>
      </c>
      <c r="E199" s="42"/>
    </row>
    <row r="200" spans="1:5" x14ac:dyDescent="0.2">
      <c r="A200" s="120">
        <v>5590</v>
      </c>
      <c r="B200" s="116" t="s">
        <v>372</v>
      </c>
      <c r="C200" s="118">
        <f>SUM(C201:C209)</f>
        <v>0</v>
      </c>
      <c r="D200" s="121">
        <f t="shared" si="1"/>
        <v>0</v>
      </c>
      <c r="E200" s="42"/>
    </row>
    <row r="201" spans="1:5" x14ac:dyDescent="0.2">
      <c r="A201" s="44">
        <v>5591</v>
      </c>
      <c r="B201" s="42" t="s">
        <v>373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374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375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431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377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272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378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432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379</v>
      </c>
      <c r="C209" s="45">
        <v>0</v>
      </c>
      <c r="D209" s="46">
        <f t="shared" si="1"/>
        <v>0</v>
      </c>
      <c r="E209" s="42"/>
    </row>
    <row r="210" spans="1:5" x14ac:dyDescent="0.2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 x14ac:dyDescent="0.2">
      <c r="A211" s="120">
        <v>5610</v>
      </c>
      <c r="B211" s="116" t="s">
        <v>380</v>
      </c>
      <c r="C211" s="118">
        <f>C212</f>
        <v>0</v>
      </c>
      <c r="D211" s="121">
        <f t="shared" si="1"/>
        <v>0</v>
      </c>
      <c r="E211" s="42"/>
    </row>
    <row r="212" spans="1:5" x14ac:dyDescent="0.2">
      <c r="A212" s="44">
        <v>5611</v>
      </c>
      <c r="B212" s="42" t="s">
        <v>381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4" zoomScale="80" zoomScaleNormal="80" workbookViewId="0">
      <selection activeCell="E177" sqref="E17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9" t="s">
        <v>599</v>
      </c>
      <c r="B1" s="180"/>
      <c r="C1" s="180"/>
      <c r="D1" s="180"/>
      <c r="E1" s="180"/>
      <c r="F1" s="180"/>
      <c r="G1" s="10" t="s">
        <v>496</v>
      </c>
      <c r="H1" s="19">
        <v>2024</v>
      </c>
    </row>
    <row r="2" spans="1:8" s="11" customFormat="1" ht="18.95" customHeight="1" x14ac:dyDescent="0.25">
      <c r="A2" s="179" t="s">
        <v>500</v>
      </c>
      <c r="B2" s="180"/>
      <c r="C2" s="180"/>
      <c r="D2" s="180"/>
      <c r="E2" s="180"/>
      <c r="F2" s="180"/>
      <c r="G2" s="10" t="s">
        <v>497</v>
      </c>
      <c r="H2" s="19" t="s">
        <v>499</v>
      </c>
    </row>
    <row r="3" spans="1:8" s="11" customFormat="1" ht="18.95" customHeight="1" x14ac:dyDescent="0.25">
      <c r="A3" s="179" t="s">
        <v>600</v>
      </c>
      <c r="B3" s="180"/>
      <c r="C3" s="180"/>
      <c r="D3" s="180"/>
      <c r="E3" s="180"/>
      <c r="F3" s="180"/>
      <c r="G3" s="10" t="s">
        <v>498</v>
      </c>
      <c r="H3" s="19">
        <v>3</v>
      </c>
    </row>
    <row r="4" spans="1:8" s="11" customFormat="1" ht="18.95" customHeight="1" x14ac:dyDescent="0.25">
      <c r="A4" s="179" t="s">
        <v>514</v>
      </c>
      <c r="B4" s="180"/>
      <c r="C4" s="180"/>
      <c r="D4" s="180"/>
      <c r="E4" s="180"/>
      <c r="F4" s="180"/>
      <c r="G4" s="10"/>
      <c r="H4" s="19"/>
    </row>
    <row r="5" spans="1:8" x14ac:dyDescent="0.2">
      <c r="A5" s="12" t="s">
        <v>114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86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84</v>
      </c>
      <c r="B8" s="15" t="s">
        <v>81</v>
      </c>
      <c r="C8" s="15" t="s">
        <v>82</v>
      </c>
      <c r="D8" s="15" t="s">
        <v>83</v>
      </c>
      <c r="E8" s="15"/>
      <c r="F8" s="15"/>
      <c r="G8" s="15"/>
      <c r="H8" s="15"/>
    </row>
    <row r="9" spans="1:8" x14ac:dyDescent="0.2">
      <c r="A9" s="16">
        <v>1114</v>
      </c>
      <c r="B9" s="14" t="s">
        <v>115</v>
      </c>
      <c r="C9" s="18">
        <v>0</v>
      </c>
    </row>
    <row r="10" spans="1:8" x14ac:dyDescent="0.2">
      <c r="A10" s="16">
        <v>1115</v>
      </c>
      <c r="B10" s="14" t="s">
        <v>116</v>
      </c>
      <c r="C10" s="18">
        <v>0</v>
      </c>
    </row>
    <row r="11" spans="1:8" x14ac:dyDescent="0.2">
      <c r="A11" s="16">
        <v>1121</v>
      </c>
      <c r="B11" s="14" t="s">
        <v>117</v>
      </c>
      <c r="C11" s="18">
        <v>0</v>
      </c>
    </row>
    <row r="13" spans="1:8" x14ac:dyDescent="0.2">
      <c r="A13" s="13" t="s">
        <v>87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84</v>
      </c>
      <c r="B14" s="15" t="s">
        <v>81</v>
      </c>
      <c r="C14" s="15" t="s">
        <v>82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113</v>
      </c>
    </row>
    <row r="15" spans="1:8" x14ac:dyDescent="0.2">
      <c r="A15" s="16">
        <v>1122</v>
      </c>
      <c r="B15" s="14" t="s">
        <v>119</v>
      </c>
      <c r="C15" s="18">
        <v>27407.34</v>
      </c>
      <c r="D15" s="18">
        <v>27407.34</v>
      </c>
      <c r="E15" s="149">
        <v>27407.34</v>
      </c>
      <c r="F15" s="149">
        <v>27407.34</v>
      </c>
      <c r="G15" s="149">
        <v>27407.34</v>
      </c>
    </row>
    <row r="16" spans="1:8" x14ac:dyDescent="0.2">
      <c r="A16" s="16">
        <v>1124</v>
      </c>
      <c r="B16" s="14" t="s">
        <v>120</v>
      </c>
      <c r="C16" s="18">
        <v>10176012.67</v>
      </c>
      <c r="D16" s="18">
        <v>10176012.67</v>
      </c>
      <c r="E16" s="149">
        <v>10165978.17</v>
      </c>
      <c r="F16" s="149">
        <v>10200202.68</v>
      </c>
      <c r="G16" s="149">
        <v>10190989.970000001</v>
      </c>
    </row>
    <row r="18" spans="1:8" x14ac:dyDescent="0.2">
      <c r="A18" s="13" t="s">
        <v>88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84</v>
      </c>
      <c r="B19" s="15" t="s">
        <v>81</v>
      </c>
      <c r="C19" s="15" t="s">
        <v>82</v>
      </c>
      <c r="D19" s="15" t="s">
        <v>121</v>
      </c>
      <c r="E19" s="15" t="s">
        <v>122</v>
      </c>
      <c r="F19" s="15" t="s">
        <v>123</v>
      </c>
      <c r="G19" s="15" t="s">
        <v>124</v>
      </c>
      <c r="H19" s="15" t="s">
        <v>125</v>
      </c>
    </row>
    <row r="20" spans="1:8" x14ac:dyDescent="0.2">
      <c r="A20" s="16">
        <v>1123</v>
      </c>
      <c r="B20" s="14" t="s">
        <v>126</v>
      </c>
      <c r="C20" s="18">
        <v>756929.57</v>
      </c>
      <c r="D20" s="18">
        <v>756929.57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127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481</v>
      </c>
      <c r="C23" s="18">
        <v>40481530.740000002</v>
      </c>
      <c r="D23" s="18">
        <v>40481530.740000002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128</v>
      </c>
      <c r="C24" s="18">
        <v>526625.35</v>
      </c>
      <c r="D24" s="18">
        <v>526625.35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129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130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131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482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84</v>
      </c>
      <c r="B31" s="15" t="s">
        <v>81</v>
      </c>
      <c r="C31" s="15" t="s">
        <v>82</v>
      </c>
      <c r="D31" s="15" t="s">
        <v>91</v>
      </c>
      <c r="E31" s="15" t="s">
        <v>90</v>
      </c>
      <c r="F31" s="15" t="s">
        <v>133</v>
      </c>
      <c r="G31" s="15" t="s">
        <v>93</v>
      </c>
      <c r="H31" s="15"/>
    </row>
    <row r="32" spans="1:8" x14ac:dyDescent="0.2">
      <c r="A32" s="16">
        <v>1140</v>
      </c>
      <c r="B32" s="14" t="s">
        <v>134</v>
      </c>
      <c r="C32" s="18">
        <f>SUM(C33:C37)</f>
        <v>0</v>
      </c>
    </row>
    <row r="33" spans="1:8" x14ac:dyDescent="0.2">
      <c r="A33" s="16">
        <v>1141</v>
      </c>
      <c r="B33" s="14" t="s">
        <v>135</v>
      </c>
      <c r="C33" s="18">
        <v>0</v>
      </c>
    </row>
    <row r="34" spans="1:8" x14ac:dyDescent="0.2">
      <c r="A34" s="16">
        <v>1142</v>
      </c>
      <c r="B34" s="14" t="s">
        <v>136</v>
      </c>
      <c r="C34" s="18">
        <v>0</v>
      </c>
    </row>
    <row r="35" spans="1:8" x14ac:dyDescent="0.2">
      <c r="A35" s="16">
        <v>1143</v>
      </c>
      <c r="B35" s="14" t="s">
        <v>137</v>
      </c>
      <c r="C35" s="18">
        <v>0</v>
      </c>
    </row>
    <row r="36" spans="1:8" x14ac:dyDescent="0.2">
      <c r="A36" s="16">
        <v>1144</v>
      </c>
      <c r="B36" s="14" t="s">
        <v>138</v>
      </c>
      <c r="C36" s="18">
        <v>0</v>
      </c>
    </row>
    <row r="37" spans="1:8" x14ac:dyDescent="0.2">
      <c r="A37" s="16">
        <v>1145</v>
      </c>
      <c r="B37" s="14" t="s">
        <v>139</v>
      </c>
      <c r="C37" s="18">
        <v>0</v>
      </c>
    </row>
    <row r="39" spans="1:8" x14ac:dyDescent="0.2">
      <c r="A39" s="13" t="s">
        <v>140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84</v>
      </c>
      <c r="B40" s="15" t="s">
        <v>81</v>
      </c>
      <c r="C40" s="15" t="s">
        <v>82</v>
      </c>
      <c r="D40" s="15" t="s">
        <v>89</v>
      </c>
      <c r="E40" s="15" t="s">
        <v>92</v>
      </c>
      <c r="F40" s="15" t="s">
        <v>141</v>
      </c>
      <c r="G40" s="15"/>
      <c r="H40" s="15"/>
    </row>
    <row r="41" spans="1:8" x14ac:dyDescent="0.2">
      <c r="A41" s="16">
        <v>1150</v>
      </c>
      <c r="B41" s="14" t="s">
        <v>142</v>
      </c>
      <c r="C41" s="18">
        <f>C42</f>
        <v>275407.78000000003</v>
      </c>
    </row>
    <row r="42" spans="1:8" x14ac:dyDescent="0.2">
      <c r="A42" s="16">
        <v>1151</v>
      </c>
      <c r="B42" s="14" t="s">
        <v>143</v>
      </c>
      <c r="C42" s="18">
        <v>275407.78000000003</v>
      </c>
    </row>
    <row r="44" spans="1:8" x14ac:dyDescent="0.2">
      <c r="A44" s="13" t="s">
        <v>94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84</v>
      </c>
      <c r="B45" s="15" t="s">
        <v>81</v>
      </c>
      <c r="C45" s="15" t="s">
        <v>82</v>
      </c>
      <c r="D45" s="15" t="s">
        <v>83</v>
      </c>
      <c r="E45" s="15" t="s">
        <v>125</v>
      </c>
      <c r="F45" s="15"/>
      <c r="G45" s="15"/>
      <c r="H45" s="15"/>
    </row>
    <row r="46" spans="1:8" x14ac:dyDescent="0.2">
      <c r="A46" s="16">
        <v>1213</v>
      </c>
      <c r="B46" s="14" t="s">
        <v>144</v>
      </c>
      <c r="C46" s="18">
        <v>0</v>
      </c>
    </row>
    <row r="48" spans="1:8" x14ac:dyDescent="0.2">
      <c r="A48" s="13" t="s">
        <v>95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84</v>
      </c>
      <c r="B49" s="15" t="s">
        <v>81</v>
      </c>
      <c r="C49" s="15" t="s">
        <v>82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118</v>
      </c>
      <c r="C50" s="18">
        <v>0</v>
      </c>
    </row>
    <row r="51" spans="1:10" x14ac:dyDescent="0.2">
      <c r="A51" s="16">
        <v>1212</v>
      </c>
      <c r="B51" s="14" t="s">
        <v>558</v>
      </c>
      <c r="C51" s="18">
        <v>0</v>
      </c>
    </row>
    <row r="52" spans="1:10" x14ac:dyDescent="0.2">
      <c r="A52" s="16">
        <v>1214</v>
      </c>
      <c r="B52" s="14" t="s">
        <v>145</v>
      </c>
      <c r="C52" s="18">
        <v>0</v>
      </c>
    </row>
    <row r="54" spans="1:10" x14ac:dyDescent="0.2">
      <c r="A54" s="13" t="s">
        <v>99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84</v>
      </c>
      <c r="B55" s="15" t="s">
        <v>81</v>
      </c>
      <c r="C55" s="15" t="s">
        <v>82</v>
      </c>
      <c r="D55" s="15" t="s">
        <v>96</v>
      </c>
      <c r="E55" s="15" t="s">
        <v>97</v>
      </c>
      <c r="F55" s="15" t="s">
        <v>559</v>
      </c>
      <c r="G55" s="15" t="s">
        <v>560</v>
      </c>
      <c r="H55" s="15" t="s">
        <v>98</v>
      </c>
      <c r="I55" s="15" t="s">
        <v>561</v>
      </c>
      <c r="J55" s="15" t="s">
        <v>125</v>
      </c>
    </row>
    <row r="56" spans="1:10" x14ac:dyDescent="0.2">
      <c r="A56" s="16">
        <v>1230</v>
      </c>
      <c r="B56" s="14" t="s">
        <v>147</v>
      </c>
      <c r="C56" s="18">
        <f>SUM(C57:C63)</f>
        <v>29460486.399999999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148</v>
      </c>
      <c r="C57" s="18">
        <v>0</v>
      </c>
      <c r="D57" s="139"/>
      <c r="E57" s="139"/>
    </row>
    <row r="58" spans="1:10" x14ac:dyDescent="0.2">
      <c r="A58" s="16">
        <v>1232</v>
      </c>
      <c r="B58" s="14" t="s">
        <v>149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150</v>
      </c>
      <c r="C59" s="18">
        <v>204807.97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151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152</v>
      </c>
      <c r="C61" s="18">
        <v>19274652.16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153</v>
      </c>
      <c r="C62" s="18">
        <v>7530557.0999999996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154</v>
      </c>
      <c r="C63" s="18">
        <v>2450469.17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155</v>
      </c>
      <c r="C64" s="18">
        <f>SUM(C65:C72)</f>
        <v>41263206.600000001</v>
      </c>
      <c r="D64" s="18">
        <f t="shared" ref="D64:E64" si="0">SUM(D65:D72)</f>
        <v>0</v>
      </c>
      <c r="E64" s="18">
        <f t="shared" si="0"/>
        <v>14643668.75</v>
      </c>
    </row>
    <row r="65" spans="1:9" x14ac:dyDescent="0.2">
      <c r="A65" s="16">
        <v>1241</v>
      </c>
      <c r="B65" s="14" t="s">
        <v>156</v>
      </c>
      <c r="C65" s="18">
        <v>4856106.99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157</v>
      </c>
      <c r="C66" s="18">
        <v>181432.36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158</v>
      </c>
      <c r="C67" s="18">
        <v>41790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159</v>
      </c>
      <c r="C68" s="18">
        <v>14937270.07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160</v>
      </c>
      <c r="C69" s="18">
        <v>83550.16</v>
      </c>
      <c r="D69" s="18">
        <v>0</v>
      </c>
      <c r="E69" s="18">
        <v>14643668.75</v>
      </c>
    </row>
    <row r="70" spans="1:9" x14ac:dyDescent="0.2">
      <c r="A70" s="16">
        <v>1246</v>
      </c>
      <c r="B70" s="14" t="s">
        <v>161</v>
      </c>
      <c r="C70" s="18">
        <v>21163057.02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162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163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100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84</v>
      </c>
      <c r="B75" s="15" t="s">
        <v>81</v>
      </c>
      <c r="C75" s="15" t="s">
        <v>82</v>
      </c>
      <c r="D75" s="15" t="s">
        <v>101</v>
      </c>
      <c r="E75" s="15" t="s">
        <v>164</v>
      </c>
      <c r="F75" s="15" t="s">
        <v>562</v>
      </c>
      <c r="G75" s="15" t="s">
        <v>146</v>
      </c>
      <c r="H75" s="15" t="s">
        <v>98</v>
      </c>
      <c r="I75" s="15" t="s">
        <v>125</v>
      </c>
    </row>
    <row r="76" spans="1:9" x14ac:dyDescent="0.2">
      <c r="A76" s="16">
        <v>1250</v>
      </c>
      <c r="B76" s="14" t="s">
        <v>165</v>
      </c>
      <c r="C76" s="18">
        <f>SUM(C77:C81)</f>
        <v>2266660.58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166</v>
      </c>
      <c r="C77" s="18">
        <v>2255088.58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167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168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169</v>
      </c>
      <c r="C80" s="18">
        <v>11572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170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171</v>
      </c>
      <c r="C82" s="18">
        <f>SUM(C83:C88)</f>
        <v>1889155.8</v>
      </c>
      <c r="D82" s="139"/>
      <c r="E82" s="139"/>
    </row>
    <row r="83" spans="1:8" x14ac:dyDescent="0.2">
      <c r="A83" s="16">
        <v>1271</v>
      </c>
      <c r="B83" s="14" t="s">
        <v>172</v>
      </c>
      <c r="C83" s="18">
        <v>1889155.8</v>
      </c>
      <c r="D83" s="139"/>
      <c r="E83" s="139"/>
    </row>
    <row r="84" spans="1:8" x14ac:dyDescent="0.2">
      <c r="A84" s="16">
        <v>1272</v>
      </c>
      <c r="B84" s="14" t="s">
        <v>173</v>
      </c>
      <c r="C84" s="18">
        <v>0</v>
      </c>
      <c r="D84" s="139"/>
      <c r="E84" s="139"/>
    </row>
    <row r="85" spans="1:8" x14ac:dyDescent="0.2">
      <c r="A85" s="16">
        <v>1273</v>
      </c>
      <c r="B85" s="14" t="s">
        <v>174</v>
      </c>
      <c r="C85" s="18">
        <v>0</v>
      </c>
      <c r="D85" s="139"/>
      <c r="E85" s="139"/>
    </row>
    <row r="86" spans="1:8" x14ac:dyDescent="0.2">
      <c r="A86" s="16">
        <v>1274</v>
      </c>
      <c r="B86" s="14" t="s">
        <v>175</v>
      </c>
      <c r="C86" s="18">
        <v>0</v>
      </c>
      <c r="D86" s="139"/>
      <c r="E86" s="139"/>
    </row>
    <row r="87" spans="1:8" x14ac:dyDescent="0.2">
      <c r="A87" s="16">
        <v>1275</v>
      </c>
      <c r="B87" s="14" t="s">
        <v>176</v>
      </c>
      <c r="C87" s="18">
        <v>0</v>
      </c>
      <c r="D87" s="139"/>
      <c r="E87" s="139"/>
    </row>
    <row r="88" spans="1:8" x14ac:dyDescent="0.2">
      <c r="A88" s="16">
        <v>1279</v>
      </c>
      <c r="B88" s="14" t="s">
        <v>177</v>
      </c>
      <c r="C88" s="18">
        <v>0</v>
      </c>
      <c r="D88" s="139"/>
      <c r="E88" s="139"/>
    </row>
    <row r="90" spans="1:8" x14ac:dyDescent="0.2">
      <c r="A90" s="13" t="s">
        <v>102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84</v>
      </c>
      <c r="B91" s="15" t="s">
        <v>81</v>
      </c>
      <c r="C91" s="15" t="s">
        <v>82</v>
      </c>
      <c r="D91" s="15" t="s">
        <v>178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179</v>
      </c>
      <c r="C92" s="18">
        <f>SUM(C93:C94)</f>
        <v>0</v>
      </c>
    </row>
    <row r="93" spans="1:8" x14ac:dyDescent="0.2">
      <c r="A93" s="16">
        <v>1161</v>
      </c>
      <c r="B93" s="14" t="s">
        <v>180</v>
      </c>
      <c r="C93" s="18">
        <v>0</v>
      </c>
    </row>
    <row r="94" spans="1:8" x14ac:dyDescent="0.2">
      <c r="A94" s="16">
        <v>1162</v>
      </c>
      <c r="B94" s="14" t="s">
        <v>181</v>
      </c>
      <c r="C94" s="18">
        <v>0</v>
      </c>
    </row>
    <row r="96" spans="1:8" x14ac:dyDescent="0.2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84</v>
      </c>
      <c r="B97" s="15" t="s">
        <v>81</v>
      </c>
      <c r="C97" s="15" t="s">
        <v>82</v>
      </c>
      <c r="D97" s="15" t="s">
        <v>125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490</v>
      </c>
      <c r="C98" s="18">
        <f>SUM(C99:C102)</f>
        <v>0</v>
      </c>
    </row>
    <row r="99" spans="1:8" x14ac:dyDescent="0.2">
      <c r="A99" s="16">
        <v>1191</v>
      </c>
      <c r="B99" s="14" t="s">
        <v>483</v>
      </c>
      <c r="C99" s="18">
        <v>0</v>
      </c>
    </row>
    <row r="100" spans="1:8" x14ac:dyDescent="0.2">
      <c r="A100" s="16">
        <v>1192</v>
      </c>
      <c r="B100" s="14" t="s">
        <v>484</v>
      </c>
      <c r="C100" s="18">
        <v>0</v>
      </c>
    </row>
    <row r="101" spans="1:8" x14ac:dyDescent="0.2">
      <c r="A101" s="16">
        <v>1193</v>
      </c>
      <c r="B101" s="14" t="s">
        <v>485</v>
      </c>
      <c r="C101" s="18">
        <v>0</v>
      </c>
    </row>
    <row r="102" spans="1:8" x14ac:dyDescent="0.2">
      <c r="A102" s="16">
        <v>1194</v>
      </c>
      <c r="B102" s="14" t="s">
        <v>486</v>
      </c>
      <c r="C102" s="18">
        <v>0</v>
      </c>
    </row>
    <row r="103" spans="1:8" x14ac:dyDescent="0.2">
      <c r="A103" s="16">
        <v>1290</v>
      </c>
      <c r="B103" s="14" t="s">
        <v>182</v>
      </c>
      <c r="C103" s="18">
        <f>SUM(C104:C106)</f>
        <v>0</v>
      </c>
    </row>
    <row r="104" spans="1:8" x14ac:dyDescent="0.2">
      <c r="A104" s="16">
        <v>1291</v>
      </c>
      <c r="B104" s="14" t="s">
        <v>183</v>
      </c>
      <c r="C104" s="18">
        <v>0</v>
      </c>
    </row>
    <row r="105" spans="1:8" x14ac:dyDescent="0.2">
      <c r="A105" s="16">
        <v>1292</v>
      </c>
      <c r="B105" s="14" t="s">
        <v>184</v>
      </c>
      <c r="C105" s="18">
        <v>0</v>
      </c>
    </row>
    <row r="106" spans="1:8" x14ac:dyDescent="0.2">
      <c r="A106" s="16">
        <v>1293</v>
      </c>
      <c r="B106" s="14" t="s">
        <v>185</v>
      </c>
      <c r="C106" s="18">
        <v>0</v>
      </c>
    </row>
    <row r="108" spans="1:8" x14ac:dyDescent="0.2">
      <c r="A108" s="13" t="s">
        <v>103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84</v>
      </c>
      <c r="B109" s="15" t="s">
        <v>81</v>
      </c>
      <c r="C109" s="15" t="s">
        <v>82</v>
      </c>
      <c r="D109" s="15" t="s">
        <v>121</v>
      </c>
      <c r="E109" s="15" t="s">
        <v>122</v>
      </c>
      <c r="F109" s="15" t="s">
        <v>123</v>
      </c>
      <c r="G109" s="15" t="s">
        <v>186</v>
      </c>
      <c r="H109" s="15" t="s">
        <v>582</v>
      </c>
    </row>
    <row r="110" spans="1:8" x14ac:dyDescent="0.2">
      <c r="A110" s="16">
        <v>2110</v>
      </c>
      <c r="B110" s="14" t="s">
        <v>187</v>
      </c>
      <c r="C110" s="18">
        <f>SUM(C111:C119)</f>
        <v>29711748.34</v>
      </c>
      <c r="D110" s="18">
        <f>SUM(D111:D119)</f>
        <v>29711748.34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188</v>
      </c>
      <c r="C111" s="18">
        <v>107945.35</v>
      </c>
      <c r="D111" s="18">
        <f>C111</f>
        <v>107945.35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189</v>
      </c>
      <c r="C112" s="18">
        <v>2947166.97</v>
      </c>
      <c r="D112" s="18">
        <f t="shared" ref="D112:D119" si="1">C112</f>
        <v>2947166.97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190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191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192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193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194</v>
      </c>
      <c r="C117" s="18">
        <v>28715265.800000001</v>
      </c>
      <c r="D117" s="18">
        <f t="shared" si="1"/>
        <v>28715265.800000001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195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196</v>
      </c>
      <c r="C119" s="18">
        <v>-1928431.37</v>
      </c>
      <c r="D119" s="18">
        <f t="shared" si="1"/>
        <v>-1928431.37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197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198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199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200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104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84</v>
      </c>
      <c r="B126" s="15" t="s">
        <v>81</v>
      </c>
      <c r="C126" s="15" t="s">
        <v>82</v>
      </c>
      <c r="D126" s="15" t="s">
        <v>85</v>
      </c>
      <c r="E126" s="15" t="s">
        <v>125</v>
      </c>
      <c r="F126" s="15"/>
      <c r="G126" s="15"/>
      <c r="H126" s="15"/>
    </row>
    <row r="127" spans="1:8" x14ac:dyDescent="0.2">
      <c r="A127" s="16">
        <v>2160</v>
      </c>
      <c r="B127" s="14" t="s">
        <v>201</v>
      </c>
      <c r="C127" s="18">
        <f>SUM(C128:C133)</f>
        <v>0</v>
      </c>
    </row>
    <row r="128" spans="1:8" x14ac:dyDescent="0.2">
      <c r="A128" s="16">
        <v>2161</v>
      </c>
      <c r="B128" s="14" t="s">
        <v>202</v>
      </c>
      <c r="C128" s="18">
        <v>0</v>
      </c>
    </row>
    <row r="129" spans="1:8" x14ac:dyDescent="0.2">
      <c r="A129" s="16">
        <v>2162</v>
      </c>
      <c r="B129" s="14" t="s">
        <v>203</v>
      </c>
      <c r="C129" s="18">
        <v>0</v>
      </c>
    </row>
    <row r="130" spans="1:8" x14ac:dyDescent="0.2">
      <c r="A130" s="16">
        <v>2163</v>
      </c>
      <c r="B130" s="14" t="s">
        <v>204</v>
      </c>
      <c r="C130" s="18">
        <v>0</v>
      </c>
    </row>
    <row r="131" spans="1:8" x14ac:dyDescent="0.2">
      <c r="A131" s="16">
        <v>2164</v>
      </c>
      <c r="B131" s="14" t="s">
        <v>205</v>
      </c>
      <c r="C131" s="18">
        <v>0</v>
      </c>
    </row>
    <row r="132" spans="1:8" x14ac:dyDescent="0.2">
      <c r="A132" s="16">
        <v>2165</v>
      </c>
      <c r="B132" s="14" t="s">
        <v>206</v>
      </c>
      <c r="C132" s="18">
        <v>0</v>
      </c>
    </row>
    <row r="133" spans="1:8" x14ac:dyDescent="0.2">
      <c r="A133" s="16">
        <v>2166</v>
      </c>
      <c r="B133" s="14" t="s">
        <v>207</v>
      </c>
      <c r="C133" s="18">
        <v>0</v>
      </c>
    </row>
    <row r="134" spans="1:8" x14ac:dyDescent="0.2">
      <c r="A134" s="16">
        <v>2250</v>
      </c>
      <c r="B134" s="14" t="s">
        <v>208</v>
      </c>
      <c r="C134" s="18">
        <f>SUM(C135:C140)</f>
        <v>0</v>
      </c>
    </row>
    <row r="135" spans="1:8" x14ac:dyDescent="0.2">
      <c r="A135" s="16">
        <v>2251</v>
      </c>
      <c r="B135" s="14" t="s">
        <v>209</v>
      </c>
      <c r="C135" s="18">
        <v>0</v>
      </c>
    </row>
    <row r="136" spans="1:8" x14ac:dyDescent="0.2">
      <c r="A136" s="16">
        <v>2252</v>
      </c>
      <c r="B136" s="14" t="s">
        <v>210</v>
      </c>
      <c r="C136" s="18">
        <v>0</v>
      </c>
    </row>
    <row r="137" spans="1:8" x14ac:dyDescent="0.2">
      <c r="A137" s="16">
        <v>2253</v>
      </c>
      <c r="B137" s="14" t="s">
        <v>211</v>
      </c>
      <c r="C137" s="18">
        <v>0</v>
      </c>
    </row>
    <row r="138" spans="1:8" x14ac:dyDescent="0.2">
      <c r="A138" s="16">
        <v>2254</v>
      </c>
      <c r="B138" s="14" t="s">
        <v>212</v>
      </c>
      <c r="C138" s="18">
        <v>0</v>
      </c>
    </row>
    <row r="139" spans="1:8" x14ac:dyDescent="0.2">
      <c r="A139" s="16">
        <v>2255</v>
      </c>
      <c r="B139" s="14" t="s">
        <v>213</v>
      </c>
      <c r="C139" s="18">
        <v>0</v>
      </c>
    </row>
    <row r="140" spans="1:8" x14ac:dyDescent="0.2">
      <c r="A140" s="16">
        <v>2256</v>
      </c>
      <c r="B140" s="14" t="s">
        <v>214</v>
      </c>
      <c r="C140" s="18">
        <v>0</v>
      </c>
    </row>
    <row r="142" spans="1:8" x14ac:dyDescent="0.2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84</v>
      </c>
      <c r="B143" s="17" t="s">
        <v>81</v>
      </c>
      <c r="C143" s="17" t="s">
        <v>82</v>
      </c>
      <c r="D143" s="17" t="s">
        <v>85</v>
      </c>
      <c r="E143" s="17" t="s">
        <v>125</v>
      </c>
      <c r="F143" s="17"/>
      <c r="G143" s="17"/>
      <c r="H143" s="17"/>
    </row>
    <row r="144" spans="1:8" x14ac:dyDescent="0.2">
      <c r="A144" s="16">
        <v>2150</v>
      </c>
      <c r="B144" s="14" t="s">
        <v>565</v>
      </c>
      <c r="C144" s="18">
        <f>SUM(C145:C147)</f>
        <v>0</v>
      </c>
    </row>
    <row r="145" spans="1:5" x14ac:dyDescent="0.2">
      <c r="A145" s="16">
        <v>2151</v>
      </c>
      <c r="B145" s="14" t="s">
        <v>566</v>
      </c>
      <c r="C145" s="18">
        <v>0</v>
      </c>
    </row>
    <row r="146" spans="1:5" x14ac:dyDescent="0.2">
      <c r="A146" s="16">
        <v>2152</v>
      </c>
      <c r="B146" s="14" t="s">
        <v>567</v>
      </c>
      <c r="C146" s="18">
        <v>0</v>
      </c>
    </row>
    <row r="147" spans="1:5" x14ac:dyDescent="0.2">
      <c r="A147" s="16">
        <v>2159</v>
      </c>
      <c r="B147" s="14" t="s">
        <v>215</v>
      </c>
      <c r="C147" s="18">
        <v>0</v>
      </c>
    </row>
    <row r="148" spans="1:5" x14ac:dyDescent="0.2">
      <c r="A148" s="16">
        <v>2240</v>
      </c>
      <c r="B148" s="14" t="s">
        <v>217</v>
      </c>
      <c r="C148" s="18">
        <f>SUM(C149:C151)</f>
        <v>0</v>
      </c>
    </row>
    <row r="149" spans="1:5" x14ac:dyDescent="0.2">
      <c r="A149" s="16">
        <v>2241</v>
      </c>
      <c r="B149" s="14" t="s">
        <v>218</v>
      </c>
      <c r="C149" s="18">
        <v>0</v>
      </c>
    </row>
    <row r="150" spans="1:5" x14ac:dyDescent="0.2">
      <c r="A150" s="16">
        <v>2242</v>
      </c>
      <c r="B150" s="14" t="s">
        <v>219</v>
      </c>
      <c r="C150" s="18">
        <v>0</v>
      </c>
    </row>
    <row r="151" spans="1:5" x14ac:dyDescent="0.2">
      <c r="A151" s="16">
        <v>2249</v>
      </c>
      <c r="B151" s="14" t="s">
        <v>220</v>
      </c>
      <c r="C151" s="18">
        <v>0</v>
      </c>
    </row>
    <row r="153" spans="1:5" x14ac:dyDescent="0.2">
      <c r="A153" s="122" t="s">
        <v>568</v>
      </c>
      <c r="B153" s="122"/>
      <c r="C153" s="122"/>
      <c r="D153" s="122"/>
      <c r="E153" s="122"/>
    </row>
    <row r="154" spans="1:5" x14ac:dyDescent="0.2">
      <c r="A154" s="123" t="s">
        <v>84</v>
      </c>
      <c r="B154" s="123" t="s">
        <v>81</v>
      </c>
      <c r="C154" s="123" t="s">
        <v>82</v>
      </c>
      <c r="D154" s="124" t="s">
        <v>85</v>
      </c>
      <c r="E154" s="124" t="s">
        <v>125</v>
      </c>
    </row>
    <row r="155" spans="1:5" x14ac:dyDescent="0.2">
      <c r="A155" s="125">
        <v>2170</v>
      </c>
      <c r="B155" s="126" t="s">
        <v>569</v>
      </c>
      <c r="C155" s="127">
        <f>SUM(C156:C158)</f>
        <v>0</v>
      </c>
      <c r="D155" s="126"/>
      <c r="E155" s="126"/>
    </row>
    <row r="156" spans="1:5" x14ac:dyDescent="0.2">
      <c r="A156" s="125">
        <v>2171</v>
      </c>
      <c r="B156" s="126" t="s">
        <v>570</v>
      </c>
      <c r="C156" s="127">
        <v>0</v>
      </c>
      <c r="D156" s="126"/>
      <c r="E156" s="126"/>
    </row>
    <row r="157" spans="1:5" x14ac:dyDescent="0.2">
      <c r="A157" s="125">
        <v>2172</v>
      </c>
      <c r="B157" s="126" t="s">
        <v>571</v>
      </c>
      <c r="C157" s="127">
        <v>0</v>
      </c>
      <c r="D157" s="126"/>
      <c r="E157" s="126"/>
    </row>
    <row r="158" spans="1:5" x14ac:dyDescent="0.2">
      <c r="A158" s="125">
        <v>2179</v>
      </c>
      <c r="B158" s="126" t="s">
        <v>572</v>
      </c>
      <c r="C158" s="127">
        <v>0</v>
      </c>
      <c r="D158" s="126"/>
      <c r="E158" s="126"/>
    </row>
    <row r="159" spans="1:5" x14ac:dyDescent="0.2">
      <c r="A159" s="125">
        <v>2260</v>
      </c>
      <c r="B159" s="126" t="s">
        <v>573</v>
      </c>
      <c r="C159" s="127">
        <f>SUM(C160:C163)</f>
        <v>0</v>
      </c>
      <c r="D159" s="126"/>
      <c r="E159" s="126"/>
    </row>
    <row r="160" spans="1:5" x14ac:dyDescent="0.2">
      <c r="A160" s="125">
        <v>2261</v>
      </c>
      <c r="B160" s="126" t="s">
        <v>574</v>
      </c>
      <c r="C160" s="127">
        <v>0</v>
      </c>
      <c r="D160" s="126"/>
      <c r="E160" s="126"/>
    </row>
    <row r="161" spans="1:5" x14ac:dyDescent="0.2">
      <c r="A161" s="125">
        <v>2262</v>
      </c>
      <c r="B161" s="126" t="s">
        <v>575</v>
      </c>
      <c r="C161" s="127">
        <v>0</v>
      </c>
      <c r="D161" s="126"/>
      <c r="E161" s="126"/>
    </row>
    <row r="162" spans="1:5" x14ac:dyDescent="0.2">
      <c r="A162" s="125">
        <v>2263</v>
      </c>
      <c r="B162" s="126" t="s">
        <v>576</v>
      </c>
      <c r="C162" s="127">
        <v>0</v>
      </c>
      <c r="D162" s="126"/>
      <c r="E162" s="126"/>
    </row>
    <row r="163" spans="1:5" x14ac:dyDescent="0.2">
      <c r="A163" s="125">
        <v>2269</v>
      </c>
      <c r="B163" s="126" t="s">
        <v>577</v>
      </c>
      <c r="C163" s="127">
        <v>0</v>
      </c>
      <c r="D163" s="126"/>
      <c r="E163" s="126"/>
    </row>
    <row r="164" spans="1:5" x14ac:dyDescent="0.2">
      <c r="A164" s="126"/>
      <c r="B164" s="126"/>
      <c r="C164" s="126"/>
      <c r="D164" s="126"/>
      <c r="E164" s="126"/>
    </row>
    <row r="165" spans="1:5" x14ac:dyDescent="0.2">
      <c r="A165" s="122" t="s">
        <v>578</v>
      </c>
      <c r="B165" s="122"/>
      <c r="C165" s="122"/>
      <c r="D165" s="122"/>
      <c r="E165" s="122"/>
    </row>
    <row r="166" spans="1:5" x14ac:dyDescent="0.2">
      <c r="A166" s="123" t="s">
        <v>84</v>
      </c>
      <c r="B166" s="123" t="s">
        <v>81</v>
      </c>
      <c r="C166" s="123" t="s">
        <v>82</v>
      </c>
      <c r="D166" s="124" t="s">
        <v>85</v>
      </c>
      <c r="E166" s="124" t="s">
        <v>125</v>
      </c>
    </row>
    <row r="167" spans="1:5" x14ac:dyDescent="0.2">
      <c r="A167" s="125">
        <v>2190</v>
      </c>
      <c r="B167" s="126" t="s">
        <v>579</v>
      </c>
      <c r="C167" s="127">
        <f>SUM(C168:C170)</f>
        <v>42598.28</v>
      </c>
      <c r="D167" s="126"/>
      <c r="E167" s="126"/>
    </row>
    <row r="168" spans="1:5" x14ac:dyDescent="0.2">
      <c r="A168" s="125">
        <v>2191</v>
      </c>
      <c r="B168" s="126" t="s">
        <v>580</v>
      </c>
      <c r="C168" s="127">
        <v>42598.28</v>
      </c>
      <c r="D168" s="126"/>
      <c r="E168" s="126"/>
    </row>
    <row r="169" spans="1:5" x14ac:dyDescent="0.2">
      <c r="A169" s="125">
        <v>2192</v>
      </c>
      <c r="B169" s="126" t="s">
        <v>581</v>
      </c>
      <c r="C169" s="127">
        <v>0</v>
      </c>
      <c r="D169" s="126"/>
      <c r="E169" s="126"/>
    </row>
    <row r="170" spans="1:5" x14ac:dyDescent="0.2">
      <c r="A170" s="125">
        <v>2199</v>
      </c>
      <c r="B170" s="126" t="s">
        <v>216</v>
      </c>
      <c r="C170" s="127">
        <v>0</v>
      </c>
      <c r="D170" s="126"/>
      <c r="E170" s="126"/>
    </row>
    <row r="171" spans="1:5" x14ac:dyDescent="0.2">
      <c r="A171" s="126"/>
      <c r="B171" s="126"/>
      <c r="C171" s="126"/>
      <c r="D171" s="126"/>
      <c r="E171" s="126"/>
    </row>
    <row r="172" spans="1:5" x14ac:dyDescent="0.2">
      <c r="A172" s="126"/>
      <c r="B172" s="126"/>
      <c r="C172" s="126"/>
      <c r="D172" s="126"/>
      <c r="E172" s="126"/>
    </row>
    <row r="173" spans="1:5" x14ac:dyDescent="0.2">
      <c r="A173" s="126"/>
      <c r="B173" s="126" t="s">
        <v>516</v>
      </c>
      <c r="C173" s="126"/>
      <c r="D173" s="126"/>
      <c r="E173" s="1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81" t="s">
        <v>599</v>
      </c>
      <c r="B1" s="181"/>
      <c r="C1" s="181"/>
      <c r="D1" s="21" t="s">
        <v>496</v>
      </c>
      <c r="E1" s="22">
        <v>2024</v>
      </c>
    </row>
    <row r="2" spans="1:5" ht="18.95" customHeight="1" x14ac:dyDescent="0.2">
      <c r="A2" s="181" t="s">
        <v>502</v>
      </c>
      <c r="B2" s="181"/>
      <c r="C2" s="181"/>
      <c r="D2" s="21" t="s">
        <v>497</v>
      </c>
      <c r="E2" s="22" t="s">
        <v>499</v>
      </c>
    </row>
    <row r="3" spans="1:5" ht="18.95" customHeight="1" x14ac:dyDescent="0.2">
      <c r="A3" s="181" t="s">
        <v>600</v>
      </c>
      <c r="B3" s="181"/>
      <c r="C3" s="181"/>
      <c r="D3" s="21" t="s">
        <v>498</v>
      </c>
      <c r="E3" s="22">
        <v>3</v>
      </c>
    </row>
    <row r="4" spans="1:5" ht="18.95" customHeight="1" x14ac:dyDescent="0.2">
      <c r="A4" s="181" t="s">
        <v>514</v>
      </c>
      <c r="B4" s="181"/>
      <c r="C4" s="181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105</v>
      </c>
      <c r="B7" s="25"/>
      <c r="C7" s="25"/>
      <c r="D7" s="25"/>
      <c r="E7" s="25"/>
    </row>
    <row r="8" spans="1:5" x14ac:dyDescent="0.2">
      <c r="A8" s="26" t="s">
        <v>84</v>
      </c>
      <c r="B8" s="26" t="s">
        <v>81</v>
      </c>
      <c r="C8" s="26" t="s">
        <v>82</v>
      </c>
      <c r="D8" s="26" t="s">
        <v>83</v>
      </c>
      <c r="E8" s="26" t="s">
        <v>85</v>
      </c>
    </row>
    <row r="9" spans="1:5" x14ac:dyDescent="0.2">
      <c r="A9" s="27">
        <v>3110</v>
      </c>
      <c r="B9" s="23" t="s">
        <v>251</v>
      </c>
      <c r="C9" s="28">
        <v>40162201.170000002</v>
      </c>
    </row>
    <row r="10" spans="1:5" x14ac:dyDescent="0.2">
      <c r="A10" s="27">
        <v>3120</v>
      </c>
      <c r="B10" s="23" t="s">
        <v>382</v>
      </c>
      <c r="C10" s="28">
        <v>3953712.43</v>
      </c>
    </row>
    <row r="11" spans="1:5" x14ac:dyDescent="0.2">
      <c r="A11" s="27">
        <v>3130</v>
      </c>
      <c r="B11" s="23" t="s">
        <v>383</v>
      </c>
      <c r="C11" s="28">
        <v>0</v>
      </c>
    </row>
    <row r="13" spans="1:5" x14ac:dyDescent="0.2">
      <c r="A13" s="25" t="s">
        <v>106</v>
      </c>
      <c r="B13" s="25"/>
      <c r="C13" s="25"/>
      <c r="D13" s="25"/>
      <c r="E13" s="25"/>
    </row>
    <row r="14" spans="1:5" x14ac:dyDescent="0.2">
      <c r="A14" s="26" t="s">
        <v>84</v>
      </c>
      <c r="B14" s="26" t="s">
        <v>81</v>
      </c>
      <c r="C14" s="26" t="s">
        <v>82</v>
      </c>
      <c r="D14" s="26" t="s">
        <v>384</v>
      </c>
      <c r="E14" s="26"/>
    </row>
    <row r="15" spans="1:5" x14ac:dyDescent="0.2">
      <c r="A15" s="27">
        <v>3210</v>
      </c>
      <c r="B15" s="23" t="s">
        <v>385</v>
      </c>
      <c r="C15" s="28">
        <v>27872360.539999999</v>
      </c>
    </row>
    <row r="16" spans="1:5" x14ac:dyDescent="0.2">
      <c r="A16" s="27">
        <v>3220</v>
      </c>
      <c r="B16" s="23" t="s">
        <v>386</v>
      </c>
      <c r="C16" s="28">
        <v>53320005.880000003</v>
      </c>
    </row>
    <row r="17" spans="1:3" x14ac:dyDescent="0.2">
      <c r="A17" s="27">
        <v>3230</v>
      </c>
      <c r="B17" s="23" t="s">
        <v>387</v>
      </c>
      <c r="C17" s="28">
        <f>SUM(C18:C21)</f>
        <v>0</v>
      </c>
    </row>
    <row r="18" spans="1:3" x14ac:dyDescent="0.2">
      <c r="A18" s="27">
        <v>3231</v>
      </c>
      <c r="B18" s="23" t="s">
        <v>388</v>
      </c>
      <c r="C18" s="28">
        <v>0</v>
      </c>
    </row>
    <row r="19" spans="1:3" x14ac:dyDescent="0.2">
      <c r="A19" s="27">
        <v>3232</v>
      </c>
      <c r="B19" s="23" t="s">
        <v>389</v>
      </c>
      <c r="C19" s="28">
        <v>0</v>
      </c>
    </row>
    <row r="20" spans="1:3" x14ac:dyDescent="0.2">
      <c r="A20" s="27">
        <v>3233</v>
      </c>
      <c r="B20" s="23" t="s">
        <v>390</v>
      </c>
      <c r="C20" s="28">
        <v>0</v>
      </c>
    </row>
    <row r="21" spans="1:3" x14ac:dyDescent="0.2">
      <c r="A21" s="27">
        <v>3239</v>
      </c>
      <c r="B21" s="23" t="s">
        <v>391</v>
      </c>
      <c r="C21" s="28">
        <v>0</v>
      </c>
    </row>
    <row r="22" spans="1:3" x14ac:dyDescent="0.2">
      <c r="A22" s="27">
        <v>3240</v>
      </c>
      <c r="B22" s="23" t="s">
        <v>392</v>
      </c>
      <c r="C22" s="28">
        <f>SUM(C23:C25)</f>
        <v>0</v>
      </c>
    </row>
    <row r="23" spans="1:3" x14ac:dyDescent="0.2">
      <c r="A23" s="27">
        <v>3241</v>
      </c>
      <c r="B23" s="23" t="s">
        <v>393</v>
      </c>
      <c r="C23" s="28">
        <v>0</v>
      </c>
    </row>
    <row r="24" spans="1:3" x14ac:dyDescent="0.2">
      <c r="A24" s="27">
        <v>3242</v>
      </c>
      <c r="B24" s="23" t="s">
        <v>394</v>
      </c>
      <c r="C24" s="28">
        <v>0</v>
      </c>
    </row>
    <row r="25" spans="1:3" x14ac:dyDescent="0.2">
      <c r="A25" s="27">
        <v>3243</v>
      </c>
      <c r="B25" s="23" t="s">
        <v>395</v>
      </c>
      <c r="C25" s="28">
        <v>0</v>
      </c>
    </row>
    <row r="26" spans="1:3" x14ac:dyDescent="0.2">
      <c r="A26" s="27">
        <v>3250</v>
      </c>
      <c r="B26" s="23" t="s">
        <v>396</v>
      </c>
      <c r="C26" s="28">
        <f>SUM(C27:C28)</f>
        <v>0</v>
      </c>
    </row>
    <row r="27" spans="1:3" x14ac:dyDescent="0.2">
      <c r="A27" s="27">
        <v>3251</v>
      </c>
      <c r="B27" s="23" t="s">
        <v>397</v>
      </c>
      <c r="C27" s="28">
        <v>0</v>
      </c>
    </row>
    <row r="28" spans="1:3" x14ac:dyDescent="0.2">
      <c r="A28" s="27">
        <v>3252</v>
      </c>
      <c r="B28" s="23" t="s">
        <v>398</v>
      </c>
      <c r="C28" s="28">
        <v>0</v>
      </c>
    </row>
    <row r="30" spans="1:3" x14ac:dyDescent="0.2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0" zoomScale="130" zoomScaleNormal="130" workbookViewId="0">
      <selection activeCell="D158" sqref="D15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81" t="s">
        <v>599</v>
      </c>
      <c r="B1" s="181"/>
      <c r="C1" s="181"/>
      <c r="D1" s="21" t="s">
        <v>496</v>
      </c>
      <c r="E1" s="22">
        <v>2024</v>
      </c>
    </row>
    <row r="2" spans="1:5" s="29" customFormat="1" ht="18.95" customHeight="1" x14ac:dyDescent="0.25">
      <c r="A2" s="181" t="s">
        <v>503</v>
      </c>
      <c r="B2" s="181"/>
      <c r="C2" s="181"/>
      <c r="D2" s="21" t="s">
        <v>497</v>
      </c>
      <c r="E2" s="22" t="s">
        <v>499</v>
      </c>
    </row>
    <row r="3" spans="1:5" s="29" customFormat="1" ht="18.95" customHeight="1" x14ac:dyDescent="0.25">
      <c r="A3" s="181" t="s">
        <v>600</v>
      </c>
      <c r="B3" s="181"/>
      <c r="C3" s="181"/>
      <c r="D3" s="21" t="s">
        <v>498</v>
      </c>
      <c r="E3" s="22">
        <v>3</v>
      </c>
    </row>
    <row r="4" spans="1:5" s="29" customFormat="1" ht="18.95" customHeight="1" x14ac:dyDescent="0.25">
      <c r="A4" s="181" t="s">
        <v>514</v>
      </c>
      <c r="B4" s="181"/>
      <c r="C4" s="181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145"/>
    </row>
    <row r="8" spans="1:5" x14ac:dyDescent="0.2">
      <c r="A8" s="26" t="s">
        <v>84</v>
      </c>
      <c r="B8" s="26" t="s">
        <v>81</v>
      </c>
      <c r="C8" s="83">
        <v>2024</v>
      </c>
      <c r="D8" s="83">
        <v>2023</v>
      </c>
      <c r="E8" s="146"/>
    </row>
    <row r="9" spans="1:5" x14ac:dyDescent="0.2">
      <c r="A9" s="27">
        <v>1111</v>
      </c>
      <c r="B9" s="23" t="s">
        <v>399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400</v>
      </c>
      <c r="C10" s="28">
        <v>41115386.229999997</v>
      </c>
      <c r="D10" s="28">
        <v>23704639.649999999</v>
      </c>
    </row>
    <row r="11" spans="1:5" x14ac:dyDescent="0.2">
      <c r="A11" s="27">
        <v>1113</v>
      </c>
      <c r="B11" s="23" t="s">
        <v>401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115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116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402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403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517</v>
      </c>
      <c r="C16" s="84">
        <f>SUM(C9:C15)</f>
        <v>41115386.229999997</v>
      </c>
      <c r="D16" s="84">
        <f>SUM(D9:D15)</f>
        <v>23704639.649999999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84</v>
      </c>
      <c r="B20" s="26" t="s">
        <v>81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147</v>
      </c>
      <c r="C21" s="84">
        <f>SUM(C22:C28)</f>
        <v>473524.43</v>
      </c>
      <c r="D21" s="84">
        <f>SUM(D22:D28)</f>
        <v>0</v>
      </c>
    </row>
    <row r="22" spans="1:4" x14ac:dyDescent="0.2">
      <c r="A22" s="27">
        <v>1231</v>
      </c>
      <c r="B22" s="23" t="s">
        <v>148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149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150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151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152</v>
      </c>
      <c r="C26" s="28">
        <v>473524.43</v>
      </c>
      <c r="D26" s="28">
        <v>0</v>
      </c>
    </row>
    <row r="27" spans="1:4" x14ac:dyDescent="0.2">
      <c r="A27" s="27">
        <v>1236</v>
      </c>
      <c r="B27" s="23" t="s">
        <v>153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154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155</v>
      </c>
      <c r="C29" s="84">
        <f>SUM(C30:C37)</f>
        <v>3113310.5</v>
      </c>
      <c r="D29" s="84">
        <f>SUM(D30:D37)</f>
        <v>2478015.89</v>
      </c>
    </row>
    <row r="30" spans="1:4" x14ac:dyDescent="0.2">
      <c r="A30" s="27">
        <v>1241</v>
      </c>
      <c r="B30" s="23" t="s">
        <v>156</v>
      </c>
      <c r="C30" s="28">
        <v>227838.39</v>
      </c>
      <c r="D30" s="28">
        <v>761339.78</v>
      </c>
    </row>
    <row r="31" spans="1:4" x14ac:dyDescent="0.2">
      <c r="A31" s="27">
        <v>1242</v>
      </c>
      <c r="B31" s="23" t="s">
        <v>157</v>
      </c>
      <c r="C31" s="28">
        <v>6239</v>
      </c>
      <c r="D31" s="28">
        <v>28625.1</v>
      </c>
    </row>
    <row r="32" spans="1:4" x14ac:dyDescent="0.2">
      <c r="A32" s="27">
        <v>1243</v>
      </c>
      <c r="B32" s="23" t="s">
        <v>158</v>
      </c>
      <c r="C32" s="28">
        <v>41790</v>
      </c>
      <c r="D32" s="28">
        <v>0</v>
      </c>
    </row>
    <row r="33" spans="1:5" x14ac:dyDescent="0.2">
      <c r="A33" s="27">
        <v>1244</v>
      </c>
      <c r="B33" s="23" t="s">
        <v>159</v>
      </c>
      <c r="C33" s="28">
        <v>1456497.42</v>
      </c>
      <c r="D33" s="28">
        <v>845847.84</v>
      </c>
    </row>
    <row r="34" spans="1:5" x14ac:dyDescent="0.2">
      <c r="A34" s="27">
        <v>1245</v>
      </c>
      <c r="B34" s="23" t="s">
        <v>160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161</v>
      </c>
      <c r="C35" s="28">
        <v>1380945.69</v>
      </c>
      <c r="D35" s="28">
        <v>842203.17</v>
      </c>
    </row>
    <row r="36" spans="1:5" x14ac:dyDescent="0.2">
      <c r="A36" s="27">
        <v>1247</v>
      </c>
      <c r="B36" s="23" t="s">
        <v>162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163</v>
      </c>
      <c r="C37" s="28">
        <v>0</v>
      </c>
      <c r="D37" s="28">
        <v>0</v>
      </c>
    </row>
    <row r="38" spans="1:5" x14ac:dyDescent="0.2">
      <c r="A38" s="128">
        <v>1250</v>
      </c>
      <c r="B38" s="129" t="s">
        <v>165</v>
      </c>
      <c r="C38" s="130">
        <f>SUM(C39:C43)</f>
        <v>0</v>
      </c>
      <c r="D38" s="130">
        <f>SUM(D39:D43)</f>
        <v>49939</v>
      </c>
    </row>
    <row r="39" spans="1:5" x14ac:dyDescent="0.2">
      <c r="A39" s="131">
        <v>1251</v>
      </c>
      <c r="B39" s="132" t="s">
        <v>166</v>
      </c>
      <c r="C39" s="133">
        <v>0</v>
      </c>
      <c r="D39" s="133">
        <v>49939</v>
      </c>
    </row>
    <row r="40" spans="1:5" x14ac:dyDescent="0.2">
      <c r="A40" s="131">
        <v>1252</v>
      </c>
      <c r="B40" s="132" t="s">
        <v>167</v>
      </c>
      <c r="C40" s="133">
        <v>0</v>
      </c>
      <c r="D40" s="133">
        <v>0</v>
      </c>
    </row>
    <row r="41" spans="1:5" x14ac:dyDescent="0.2">
      <c r="A41" s="131">
        <v>1253</v>
      </c>
      <c r="B41" s="132" t="s">
        <v>168</v>
      </c>
      <c r="C41" s="133">
        <v>0</v>
      </c>
      <c r="D41" s="133">
        <v>0</v>
      </c>
    </row>
    <row r="42" spans="1:5" x14ac:dyDescent="0.2">
      <c r="A42" s="131">
        <v>1254</v>
      </c>
      <c r="B42" s="132" t="s">
        <v>169</v>
      </c>
      <c r="C42" s="133">
        <v>0</v>
      </c>
      <c r="D42" s="133">
        <v>0</v>
      </c>
    </row>
    <row r="43" spans="1:5" x14ac:dyDescent="0.2">
      <c r="A43" s="131">
        <v>1259</v>
      </c>
      <c r="B43" s="132" t="s">
        <v>170</v>
      </c>
      <c r="C43" s="133">
        <v>0</v>
      </c>
      <c r="D43" s="133">
        <v>0</v>
      </c>
    </row>
    <row r="44" spans="1:5" x14ac:dyDescent="0.2">
      <c r="B44" s="85" t="s">
        <v>518</v>
      </c>
      <c r="C44" s="84">
        <f>C21+C29+C38</f>
        <v>3586834.93</v>
      </c>
      <c r="D44" s="84">
        <f>D21+D29+D38</f>
        <v>2527954.89</v>
      </c>
    </row>
    <row r="46" spans="1:5" x14ac:dyDescent="0.2">
      <c r="A46" s="25" t="s">
        <v>590</v>
      </c>
      <c r="B46" s="25"/>
      <c r="C46" s="25"/>
      <c r="D46" s="25"/>
      <c r="E46" s="145"/>
    </row>
    <row r="47" spans="1:5" x14ac:dyDescent="0.2">
      <c r="A47" s="26" t="s">
        <v>84</v>
      </c>
      <c r="B47" s="26" t="s">
        <v>81</v>
      </c>
      <c r="C47" s="83">
        <v>2024</v>
      </c>
      <c r="D47" s="83">
        <v>2023</v>
      </c>
      <c r="E47" s="146"/>
    </row>
    <row r="48" spans="1:5" x14ac:dyDescent="0.2">
      <c r="A48" s="34">
        <v>3210</v>
      </c>
      <c r="B48" s="35" t="s">
        <v>519</v>
      </c>
      <c r="C48" s="84">
        <v>27872360.539999999</v>
      </c>
      <c r="D48" s="84">
        <v>17239907.690000001</v>
      </c>
    </row>
    <row r="49" spans="1:4" x14ac:dyDescent="0.2">
      <c r="A49" s="27"/>
      <c r="B49" s="85" t="s">
        <v>508</v>
      </c>
      <c r="C49" s="84">
        <f>C54+C66+C94+C97+C50</f>
        <v>4348.67</v>
      </c>
      <c r="D49" s="84">
        <f>D54+D66+D94+D97+D50</f>
        <v>5759355.7400000002</v>
      </c>
    </row>
    <row r="50" spans="1:4" x14ac:dyDescent="0.2">
      <c r="A50" s="100">
        <v>5100</v>
      </c>
      <c r="B50" s="101" t="s">
        <v>276</v>
      </c>
      <c r="C50" s="102">
        <f>SUM(C53+C51)</f>
        <v>0</v>
      </c>
      <c r="D50" s="102">
        <f>SUM(D53+D51)</f>
        <v>0</v>
      </c>
    </row>
    <row r="51" spans="1:4" x14ac:dyDescent="0.2">
      <c r="A51" s="136">
        <v>5120</v>
      </c>
      <c r="B51" s="142" t="s">
        <v>143</v>
      </c>
      <c r="C51" s="143">
        <f>C52</f>
        <v>0</v>
      </c>
      <c r="D51" s="143">
        <f>D52</f>
        <v>0</v>
      </c>
    </row>
    <row r="52" spans="1:4" x14ac:dyDescent="0.2">
      <c r="A52" s="125">
        <v>5120</v>
      </c>
      <c r="B52" s="144" t="s">
        <v>143</v>
      </c>
      <c r="C52" s="127">
        <v>0</v>
      </c>
      <c r="D52" s="127">
        <v>0</v>
      </c>
    </row>
    <row r="53" spans="1:4" x14ac:dyDescent="0.2">
      <c r="A53" s="103">
        <v>5130</v>
      </c>
      <c r="B53" s="104" t="s">
        <v>538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341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343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346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349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512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353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354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355</v>
      </c>
      <c r="C66" s="84">
        <f>C67+C76+C79+C85</f>
        <v>4348.67</v>
      </c>
      <c r="D66" s="84">
        <f>D67+D76+D79+D85</f>
        <v>2586618.06</v>
      </c>
    </row>
    <row r="67" spans="1:4" x14ac:dyDescent="0.2">
      <c r="A67" s="27">
        <v>5510</v>
      </c>
      <c r="B67" s="23" t="s">
        <v>356</v>
      </c>
      <c r="C67" s="28">
        <f>SUM(C68:C75)</f>
        <v>4348.67</v>
      </c>
      <c r="D67" s="28">
        <f>SUM(D68:D75)</f>
        <v>2586618.06</v>
      </c>
    </row>
    <row r="68" spans="1:4" x14ac:dyDescent="0.2">
      <c r="A68" s="27">
        <v>5511</v>
      </c>
      <c r="B68" s="23" t="s">
        <v>357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358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359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360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361</v>
      </c>
      <c r="C72" s="28">
        <v>0</v>
      </c>
      <c r="D72" s="28">
        <v>2492862.86</v>
      </c>
    </row>
    <row r="73" spans="1:4" x14ac:dyDescent="0.2">
      <c r="A73" s="27">
        <v>5516</v>
      </c>
      <c r="B73" s="23" t="s">
        <v>362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363</v>
      </c>
      <c r="C74" s="28">
        <v>0</v>
      </c>
      <c r="D74" s="28">
        <v>93755.199999999997</v>
      </c>
    </row>
    <row r="75" spans="1:4" x14ac:dyDescent="0.2">
      <c r="A75" s="27">
        <v>5518</v>
      </c>
      <c r="B75" s="23" t="s">
        <v>41</v>
      </c>
      <c r="C75" s="28">
        <v>4348.67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364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365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366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367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368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369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370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371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372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373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374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375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376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377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272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378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379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380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381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520</v>
      </c>
      <c r="C97" s="84">
        <f>SUM(C98:C102)</f>
        <v>0</v>
      </c>
      <c r="D97" s="84">
        <f>SUM(D98:D102)</f>
        <v>3172737.68</v>
      </c>
    </row>
    <row r="98" spans="1:4" x14ac:dyDescent="0.2">
      <c r="A98" s="27">
        <v>2111</v>
      </c>
      <c r="B98" s="23" t="s">
        <v>521</v>
      </c>
      <c r="C98" s="28">
        <v>0</v>
      </c>
      <c r="D98" s="28">
        <v>557005.78</v>
      </c>
    </row>
    <row r="99" spans="1:4" x14ac:dyDescent="0.2">
      <c r="A99" s="27">
        <v>2112</v>
      </c>
      <c r="B99" s="23" t="s">
        <v>522</v>
      </c>
      <c r="C99" s="28">
        <v>0</v>
      </c>
      <c r="D99" s="28">
        <v>721358.34</v>
      </c>
    </row>
    <row r="100" spans="1:4" x14ac:dyDescent="0.2">
      <c r="A100" s="27">
        <v>2112</v>
      </c>
      <c r="B100" s="23" t="s">
        <v>523</v>
      </c>
      <c r="C100" s="28">
        <v>0</v>
      </c>
      <c r="D100" s="28">
        <v>1650162.46</v>
      </c>
    </row>
    <row r="101" spans="1:4" x14ac:dyDescent="0.2">
      <c r="A101" s="27">
        <v>2115</v>
      </c>
      <c r="B101" s="23" t="s">
        <v>524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525</v>
      </c>
      <c r="C102" s="28">
        <v>0</v>
      </c>
      <c r="D102" s="28">
        <v>244211.1</v>
      </c>
    </row>
    <row r="103" spans="1:4" x14ac:dyDescent="0.2">
      <c r="A103" s="27"/>
      <c r="B103" s="85" t="s">
        <v>526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539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540</v>
      </c>
      <c r="C105" s="109">
        <v>0</v>
      </c>
      <c r="D105" s="109">
        <v>0</v>
      </c>
    </row>
    <row r="106" spans="1:4" x14ac:dyDescent="0.2">
      <c r="A106" s="103"/>
      <c r="B106" s="108" t="s">
        <v>541</v>
      </c>
      <c r="C106" s="109">
        <v>0</v>
      </c>
      <c r="D106" s="109">
        <v>0</v>
      </c>
    </row>
    <row r="107" spans="1:4" x14ac:dyDescent="0.2">
      <c r="A107" s="103"/>
      <c r="B107" s="108" t="s">
        <v>542</v>
      </c>
      <c r="C107" s="109">
        <v>0</v>
      </c>
      <c r="D107" s="109">
        <v>0</v>
      </c>
    </row>
    <row r="108" spans="1:4" x14ac:dyDescent="0.2">
      <c r="A108" s="103"/>
      <c r="B108" s="108" t="s">
        <v>543</v>
      </c>
      <c r="C108" s="109">
        <v>0</v>
      </c>
      <c r="D108" s="109">
        <v>0</v>
      </c>
    </row>
    <row r="109" spans="1:4" x14ac:dyDescent="0.2">
      <c r="A109" s="103"/>
      <c r="B109" s="110" t="s">
        <v>544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171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545</v>
      </c>
      <c r="C111" s="109">
        <v>0</v>
      </c>
      <c r="D111" s="109">
        <v>0</v>
      </c>
    </row>
    <row r="112" spans="1:4" x14ac:dyDescent="0.2">
      <c r="A112" s="103"/>
      <c r="B112" s="110" t="s">
        <v>546</v>
      </c>
      <c r="C112" s="102">
        <f>+C113+C135</f>
        <v>0</v>
      </c>
      <c r="D112" s="102">
        <f>+D113+D135</f>
        <v>-0.54</v>
      </c>
    </row>
    <row r="113" spans="1:4" x14ac:dyDescent="0.2">
      <c r="A113" s="100">
        <v>4300</v>
      </c>
      <c r="B113" s="106" t="s">
        <v>594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259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428</v>
      </c>
      <c r="C115" s="109">
        <v>0</v>
      </c>
      <c r="D115" s="141">
        <v>0</v>
      </c>
    </row>
    <row r="116" spans="1:4" x14ac:dyDescent="0.2">
      <c r="A116" s="103">
        <v>4319</v>
      </c>
      <c r="B116" s="108" t="s">
        <v>260</v>
      </c>
      <c r="C116" s="109">
        <v>0</v>
      </c>
      <c r="D116" s="141">
        <v>0</v>
      </c>
    </row>
    <row r="117" spans="1:4" x14ac:dyDescent="0.2">
      <c r="A117" s="100">
        <v>4320</v>
      </c>
      <c r="B117" s="106" t="s">
        <v>261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262</v>
      </c>
      <c r="C118" s="109">
        <v>0</v>
      </c>
      <c r="D118" s="141">
        <v>0</v>
      </c>
    </row>
    <row r="119" spans="1:4" x14ac:dyDescent="0.2">
      <c r="A119" s="103">
        <v>4322</v>
      </c>
      <c r="B119" s="108" t="s">
        <v>263</v>
      </c>
      <c r="C119" s="109">
        <v>0</v>
      </c>
      <c r="D119" s="141">
        <v>0</v>
      </c>
    </row>
    <row r="120" spans="1:4" x14ac:dyDescent="0.2">
      <c r="A120" s="103">
        <v>4323</v>
      </c>
      <c r="B120" s="108" t="s">
        <v>264</v>
      </c>
      <c r="C120" s="109">
        <v>0</v>
      </c>
      <c r="D120" s="141">
        <v>0</v>
      </c>
    </row>
    <row r="121" spans="1:4" x14ac:dyDescent="0.2">
      <c r="A121" s="103">
        <v>4324</v>
      </c>
      <c r="B121" s="108" t="s">
        <v>265</v>
      </c>
      <c r="C121" s="109">
        <v>0</v>
      </c>
      <c r="D121" s="141">
        <v>0</v>
      </c>
    </row>
    <row r="122" spans="1:4" x14ac:dyDescent="0.2">
      <c r="A122" s="103">
        <v>4325</v>
      </c>
      <c r="B122" s="108" t="s">
        <v>266</v>
      </c>
      <c r="C122" s="109">
        <v>0</v>
      </c>
      <c r="D122" s="141">
        <v>0</v>
      </c>
    </row>
    <row r="123" spans="1:4" x14ac:dyDescent="0.2">
      <c r="A123" s="100">
        <v>4330</v>
      </c>
      <c r="B123" s="106" t="s">
        <v>267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267</v>
      </c>
      <c r="C124" s="109">
        <v>0</v>
      </c>
      <c r="D124" s="141">
        <v>0</v>
      </c>
    </row>
    <row r="125" spans="1:4" x14ac:dyDescent="0.2">
      <c r="A125" s="100">
        <v>4340</v>
      </c>
      <c r="B125" s="106" t="s">
        <v>268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268</v>
      </c>
      <c r="C126" s="109">
        <v>0</v>
      </c>
      <c r="D126" s="141">
        <v>0</v>
      </c>
    </row>
    <row r="127" spans="1:4" x14ac:dyDescent="0.2">
      <c r="A127" s="136">
        <v>4390</v>
      </c>
      <c r="B127" s="137" t="s">
        <v>269</v>
      </c>
      <c r="C127" s="138">
        <f>SUM(C128:C134)</f>
        <v>0</v>
      </c>
      <c r="D127" s="138">
        <f>SUM(D128:D134)</f>
        <v>0</v>
      </c>
    </row>
    <row r="128" spans="1:4" x14ac:dyDescent="0.2">
      <c r="A128" s="81">
        <v>4392</v>
      </c>
      <c r="B128" s="134" t="s">
        <v>270</v>
      </c>
      <c r="C128" s="135">
        <v>0</v>
      </c>
      <c r="D128" s="135">
        <v>0</v>
      </c>
    </row>
    <row r="129" spans="1:4" x14ac:dyDescent="0.2">
      <c r="A129" s="81">
        <v>4393</v>
      </c>
      <c r="B129" s="134" t="s">
        <v>429</v>
      </c>
      <c r="C129" s="135">
        <v>0</v>
      </c>
      <c r="D129" s="135">
        <v>0</v>
      </c>
    </row>
    <row r="130" spans="1:4" x14ac:dyDescent="0.2">
      <c r="A130" s="81">
        <v>4394</v>
      </c>
      <c r="B130" s="134" t="s">
        <v>271</v>
      </c>
      <c r="C130" s="135">
        <v>0</v>
      </c>
      <c r="D130" s="135">
        <v>0</v>
      </c>
    </row>
    <row r="131" spans="1:4" x14ac:dyDescent="0.2">
      <c r="A131" s="81">
        <v>4395</v>
      </c>
      <c r="B131" s="134" t="s">
        <v>272</v>
      </c>
      <c r="C131" s="135">
        <v>0</v>
      </c>
      <c r="D131" s="135">
        <v>0</v>
      </c>
    </row>
    <row r="132" spans="1:4" x14ac:dyDescent="0.2">
      <c r="A132" s="81">
        <v>4396</v>
      </c>
      <c r="B132" s="134" t="s">
        <v>273</v>
      </c>
      <c r="C132" s="135">
        <v>0</v>
      </c>
      <c r="D132" s="135">
        <v>0</v>
      </c>
    </row>
    <row r="133" spans="1:4" x14ac:dyDescent="0.2">
      <c r="A133" s="81">
        <v>4397</v>
      </c>
      <c r="B133" s="134" t="s">
        <v>430</v>
      </c>
      <c r="C133" s="135">
        <v>0</v>
      </c>
      <c r="D133" s="135">
        <v>0</v>
      </c>
    </row>
    <row r="134" spans="1:4" x14ac:dyDescent="0.2">
      <c r="A134" s="103">
        <v>4399</v>
      </c>
      <c r="B134" s="108" t="s">
        <v>269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527</v>
      </c>
      <c r="C135" s="84">
        <f>SUM(C136:C144)</f>
        <v>0</v>
      </c>
      <c r="D135" s="84">
        <f>SUM(D136:D144)</f>
        <v>-0.54</v>
      </c>
    </row>
    <row r="136" spans="1:4" x14ac:dyDescent="0.2">
      <c r="A136" s="27">
        <v>1124</v>
      </c>
      <c r="B136" s="89" t="s">
        <v>528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529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530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531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532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533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534</v>
      </c>
      <c r="C142" s="28">
        <v>0</v>
      </c>
      <c r="D142" s="28">
        <v>-0.54</v>
      </c>
    </row>
    <row r="143" spans="1:4" x14ac:dyDescent="0.2">
      <c r="A143" s="27">
        <v>1122</v>
      </c>
      <c r="B143" s="89" t="s">
        <v>535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536</v>
      </c>
      <c r="C144" s="28">
        <v>0</v>
      </c>
      <c r="D144" s="28">
        <v>0</v>
      </c>
    </row>
    <row r="145" spans="1:4" x14ac:dyDescent="0.2">
      <c r="A145" s="27"/>
      <c r="B145" s="91" t="s">
        <v>537</v>
      </c>
      <c r="C145" s="84">
        <f>C48+C49+C103-C109-C112</f>
        <v>27876709.210000001</v>
      </c>
      <c r="D145" s="84">
        <f>D48+D49+D103-D109-D112</f>
        <v>22999263.969999999</v>
      </c>
    </row>
    <row r="147" spans="1:4" x14ac:dyDescent="0.2">
      <c r="B147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82" t="s">
        <v>599</v>
      </c>
      <c r="B1" s="183"/>
      <c r="C1" s="184"/>
    </row>
    <row r="2" spans="1:3" s="30" customFormat="1" ht="18" customHeight="1" x14ac:dyDescent="0.25">
      <c r="A2" s="185" t="s">
        <v>504</v>
      </c>
      <c r="B2" s="186"/>
      <c r="C2" s="187"/>
    </row>
    <row r="3" spans="1:3" s="30" customFormat="1" ht="18" customHeight="1" x14ac:dyDescent="0.25">
      <c r="A3" s="185" t="s">
        <v>600</v>
      </c>
      <c r="B3" s="186"/>
      <c r="C3" s="187"/>
    </row>
    <row r="4" spans="1:3" s="32" customFormat="1" ht="18" customHeight="1" x14ac:dyDescent="0.2">
      <c r="A4" s="188" t="s">
        <v>505</v>
      </c>
      <c r="B4" s="189"/>
      <c r="C4" s="190"/>
    </row>
    <row r="5" spans="1:3" s="32" customFormat="1" ht="18" customHeight="1" x14ac:dyDescent="0.2">
      <c r="A5" s="191" t="s">
        <v>404</v>
      </c>
      <c r="B5" s="192"/>
      <c r="C5" s="140">
        <v>2024</v>
      </c>
    </row>
    <row r="6" spans="1:3" x14ac:dyDescent="0.2">
      <c r="A6" s="47" t="s">
        <v>433</v>
      </c>
      <c r="B6" s="47"/>
      <c r="C6" s="92">
        <v>65884587.950000003</v>
      </c>
    </row>
    <row r="7" spans="1:3" x14ac:dyDescent="0.2">
      <c r="A7" s="48"/>
      <c r="B7" s="49"/>
      <c r="C7" s="50"/>
    </row>
    <row r="8" spans="1:3" x14ac:dyDescent="0.2">
      <c r="A8" s="57" t="s">
        <v>434</v>
      </c>
      <c r="B8" s="57"/>
      <c r="C8" s="93">
        <f>SUM(C9:C14)</f>
        <v>0</v>
      </c>
    </row>
    <row r="9" spans="1:3" x14ac:dyDescent="0.2">
      <c r="A9" s="64" t="s">
        <v>435</v>
      </c>
      <c r="B9" s="63" t="s">
        <v>259</v>
      </c>
      <c r="C9" s="94">
        <v>0</v>
      </c>
    </row>
    <row r="10" spans="1:3" x14ac:dyDescent="0.2">
      <c r="A10" s="51" t="s">
        <v>436</v>
      </c>
      <c r="B10" s="52" t="s">
        <v>445</v>
      </c>
      <c r="C10" s="94">
        <v>0</v>
      </c>
    </row>
    <row r="11" spans="1:3" x14ac:dyDescent="0.2">
      <c r="A11" s="51" t="s">
        <v>437</v>
      </c>
      <c r="B11" s="52" t="s">
        <v>267</v>
      </c>
      <c r="C11" s="94">
        <v>0</v>
      </c>
    </row>
    <row r="12" spans="1:3" x14ac:dyDescent="0.2">
      <c r="A12" s="51" t="s">
        <v>438</v>
      </c>
      <c r="B12" s="52" t="s">
        <v>268</v>
      </c>
      <c r="C12" s="94">
        <v>0</v>
      </c>
    </row>
    <row r="13" spans="1:3" x14ac:dyDescent="0.2">
      <c r="A13" s="51" t="s">
        <v>439</v>
      </c>
      <c r="B13" s="52" t="s">
        <v>269</v>
      </c>
      <c r="C13" s="94">
        <v>0</v>
      </c>
    </row>
    <row r="14" spans="1:3" x14ac:dyDescent="0.2">
      <c r="A14" s="53" t="s">
        <v>440</v>
      </c>
      <c r="B14" s="54" t="s">
        <v>441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596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444</v>
      </c>
      <c r="C17" s="94">
        <v>0</v>
      </c>
    </row>
    <row r="18" spans="1:3" x14ac:dyDescent="0.2">
      <c r="A18" s="59">
        <v>3.2</v>
      </c>
      <c r="B18" s="52" t="s">
        <v>442</v>
      </c>
      <c r="C18" s="94">
        <v>0</v>
      </c>
    </row>
    <row r="19" spans="1:3" x14ac:dyDescent="0.2">
      <c r="A19" s="59">
        <v>3.3</v>
      </c>
      <c r="B19" s="54" t="s">
        <v>443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547</v>
      </c>
      <c r="B21" s="62"/>
      <c r="C21" s="92">
        <f>C6+C8-C16</f>
        <v>65884587.950000003</v>
      </c>
    </row>
    <row r="23" spans="1:3" x14ac:dyDescent="0.2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J35" sqref="J3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93" t="s">
        <v>599</v>
      </c>
      <c r="B1" s="194"/>
      <c r="C1" s="195"/>
    </row>
    <row r="2" spans="1:3" s="33" customFormat="1" ht="18.95" customHeight="1" x14ac:dyDescent="0.25">
      <c r="A2" s="196" t="s">
        <v>506</v>
      </c>
      <c r="B2" s="197"/>
      <c r="C2" s="198"/>
    </row>
    <row r="3" spans="1:3" s="33" customFormat="1" ht="18.95" customHeight="1" x14ac:dyDescent="0.25">
      <c r="A3" s="196" t="s">
        <v>600</v>
      </c>
      <c r="B3" s="197"/>
      <c r="C3" s="198"/>
    </row>
    <row r="4" spans="1:3" x14ac:dyDescent="0.2">
      <c r="A4" s="188" t="s">
        <v>505</v>
      </c>
      <c r="B4" s="189"/>
      <c r="C4" s="190"/>
    </row>
    <row r="5" spans="1:3" ht="22.15" customHeight="1" x14ac:dyDescent="0.2">
      <c r="A5" s="199" t="s">
        <v>404</v>
      </c>
      <c r="B5" s="200"/>
      <c r="C5" s="140">
        <v>2024</v>
      </c>
    </row>
    <row r="6" spans="1:3" x14ac:dyDescent="0.2">
      <c r="A6" s="72" t="s">
        <v>446</v>
      </c>
      <c r="B6" s="47"/>
      <c r="C6" s="96">
        <v>41594713.670000002</v>
      </c>
    </row>
    <row r="7" spans="1:3" x14ac:dyDescent="0.2">
      <c r="A7" s="66"/>
      <c r="B7" s="49"/>
      <c r="C7" s="67"/>
    </row>
    <row r="8" spans="1:3" x14ac:dyDescent="0.2">
      <c r="A8" s="57" t="s">
        <v>447</v>
      </c>
      <c r="B8" s="68"/>
      <c r="C8" s="93">
        <f>SUM(C9:C29)</f>
        <v>3586834.93</v>
      </c>
    </row>
    <row r="9" spans="1:3" x14ac:dyDescent="0.2">
      <c r="A9" s="82">
        <v>2.1</v>
      </c>
      <c r="B9" s="73" t="s">
        <v>287</v>
      </c>
      <c r="C9" s="97">
        <v>0</v>
      </c>
    </row>
    <row r="10" spans="1:3" x14ac:dyDescent="0.2">
      <c r="A10" s="82">
        <v>2.2000000000000002</v>
      </c>
      <c r="B10" s="73" t="s">
        <v>284</v>
      </c>
      <c r="C10" s="97">
        <v>0</v>
      </c>
    </row>
    <row r="11" spans="1:3" x14ac:dyDescent="0.2">
      <c r="A11" s="78">
        <v>2.2999999999999998</v>
      </c>
      <c r="B11" s="65" t="s">
        <v>156</v>
      </c>
      <c r="C11" s="97">
        <v>227838.39</v>
      </c>
    </row>
    <row r="12" spans="1:3" x14ac:dyDescent="0.2">
      <c r="A12" s="78">
        <v>2.4</v>
      </c>
      <c r="B12" s="65" t="s">
        <v>157</v>
      </c>
      <c r="C12" s="97">
        <v>6239</v>
      </c>
    </row>
    <row r="13" spans="1:3" x14ac:dyDescent="0.2">
      <c r="A13" s="78">
        <v>2.5</v>
      </c>
      <c r="B13" s="65" t="s">
        <v>158</v>
      </c>
      <c r="C13" s="97">
        <v>41790</v>
      </c>
    </row>
    <row r="14" spans="1:3" x14ac:dyDescent="0.2">
      <c r="A14" s="78">
        <v>2.6</v>
      </c>
      <c r="B14" s="65" t="s">
        <v>159</v>
      </c>
      <c r="C14" s="97">
        <v>1456497.42</v>
      </c>
    </row>
    <row r="15" spans="1:3" x14ac:dyDescent="0.2">
      <c r="A15" s="78">
        <v>2.7</v>
      </c>
      <c r="B15" s="65" t="s">
        <v>160</v>
      </c>
      <c r="C15" s="97">
        <v>0</v>
      </c>
    </row>
    <row r="16" spans="1:3" x14ac:dyDescent="0.2">
      <c r="A16" s="78">
        <v>2.8</v>
      </c>
      <c r="B16" s="65" t="s">
        <v>161</v>
      </c>
      <c r="C16" s="97">
        <v>1380945.69</v>
      </c>
    </row>
    <row r="17" spans="1:3" x14ac:dyDescent="0.2">
      <c r="A17" s="78">
        <v>2.9</v>
      </c>
      <c r="B17" s="65" t="s">
        <v>163</v>
      </c>
      <c r="C17" s="97">
        <v>0</v>
      </c>
    </row>
    <row r="18" spans="1:3" x14ac:dyDescent="0.2">
      <c r="A18" s="78" t="s">
        <v>448</v>
      </c>
      <c r="B18" s="65" t="s">
        <v>449</v>
      </c>
      <c r="C18" s="97">
        <v>0</v>
      </c>
    </row>
    <row r="19" spans="1:3" x14ac:dyDescent="0.2">
      <c r="A19" s="78" t="s">
        <v>474</v>
      </c>
      <c r="B19" s="65" t="s">
        <v>165</v>
      </c>
      <c r="C19" s="97">
        <v>0</v>
      </c>
    </row>
    <row r="20" spans="1:3" x14ac:dyDescent="0.2">
      <c r="A20" s="78" t="s">
        <v>475</v>
      </c>
      <c r="B20" s="65" t="s">
        <v>450</v>
      </c>
      <c r="C20" s="97">
        <v>473524.43</v>
      </c>
    </row>
    <row r="21" spans="1:3" x14ac:dyDescent="0.2">
      <c r="A21" s="78" t="s">
        <v>476</v>
      </c>
      <c r="B21" s="65" t="s">
        <v>451</v>
      </c>
      <c r="C21" s="97">
        <v>0</v>
      </c>
    </row>
    <row r="22" spans="1:3" x14ac:dyDescent="0.2">
      <c r="A22" s="78" t="s">
        <v>477</v>
      </c>
      <c r="B22" s="65" t="s">
        <v>452</v>
      </c>
      <c r="C22" s="97">
        <v>0</v>
      </c>
    </row>
    <row r="23" spans="1:3" x14ac:dyDescent="0.2">
      <c r="A23" s="78" t="s">
        <v>453</v>
      </c>
      <c r="B23" s="65" t="s">
        <v>454</v>
      </c>
      <c r="C23" s="97">
        <v>0</v>
      </c>
    </row>
    <row r="24" spans="1:3" x14ac:dyDescent="0.2">
      <c r="A24" s="78" t="s">
        <v>455</v>
      </c>
      <c r="B24" s="65" t="s">
        <v>456</v>
      </c>
      <c r="C24" s="97">
        <v>0</v>
      </c>
    </row>
    <row r="25" spans="1:3" x14ac:dyDescent="0.2">
      <c r="A25" s="78" t="s">
        <v>457</v>
      </c>
      <c r="B25" s="65" t="s">
        <v>458</v>
      </c>
      <c r="C25" s="97">
        <v>0</v>
      </c>
    </row>
    <row r="26" spans="1:3" x14ac:dyDescent="0.2">
      <c r="A26" s="78" t="s">
        <v>459</v>
      </c>
      <c r="B26" s="65" t="s">
        <v>460</v>
      </c>
      <c r="C26" s="97">
        <v>0</v>
      </c>
    </row>
    <row r="27" spans="1:3" x14ac:dyDescent="0.2">
      <c r="A27" s="78" t="s">
        <v>461</v>
      </c>
      <c r="B27" s="65" t="s">
        <v>462</v>
      </c>
      <c r="C27" s="97">
        <v>0</v>
      </c>
    </row>
    <row r="28" spans="1:3" x14ac:dyDescent="0.2">
      <c r="A28" s="78" t="s">
        <v>463</v>
      </c>
      <c r="B28" s="65" t="s">
        <v>464</v>
      </c>
      <c r="C28" s="97">
        <v>0</v>
      </c>
    </row>
    <row r="29" spans="1:3" x14ac:dyDescent="0.2">
      <c r="A29" s="78" t="s">
        <v>465</v>
      </c>
      <c r="B29" s="73" t="s">
        <v>466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467</v>
      </c>
      <c r="B31" s="77"/>
      <c r="C31" s="98">
        <f>SUM(C32:C38)</f>
        <v>4348.67</v>
      </c>
    </row>
    <row r="32" spans="1:3" x14ac:dyDescent="0.2">
      <c r="A32" s="78" t="s">
        <v>468</v>
      </c>
      <c r="B32" s="65" t="s">
        <v>356</v>
      </c>
      <c r="C32" s="97">
        <v>4348.67</v>
      </c>
    </row>
    <row r="33" spans="1:3" x14ac:dyDescent="0.2">
      <c r="A33" s="78" t="s">
        <v>469</v>
      </c>
      <c r="B33" s="65" t="s">
        <v>40</v>
      </c>
      <c r="C33" s="97">
        <v>0</v>
      </c>
    </row>
    <row r="34" spans="1:3" x14ac:dyDescent="0.2">
      <c r="A34" s="78" t="s">
        <v>470</v>
      </c>
      <c r="B34" s="65" t="s">
        <v>366</v>
      </c>
      <c r="C34" s="97">
        <v>0</v>
      </c>
    </row>
    <row r="35" spans="1:3" x14ac:dyDescent="0.2">
      <c r="A35" s="78" t="s">
        <v>471</v>
      </c>
      <c r="B35" s="65" t="s">
        <v>372</v>
      </c>
      <c r="C35" s="97">
        <v>0</v>
      </c>
    </row>
    <row r="36" spans="1:3" x14ac:dyDescent="0.2">
      <c r="A36" s="78" t="s">
        <v>472</v>
      </c>
      <c r="B36" s="65" t="s">
        <v>380</v>
      </c>
      <c r="C36" s="97">
        <v>0</v>
      </c>
    </row>
    <row r="37" spans="1:3" x14ac:dyDescent="0.2">
      <c r="A37" s="78" t="s">
        <v>549</v>
      </c>
      <c r="B37" s="65" t="s">
        <v>597</v>
      </c>
      <c r="C37" s="97">
        <v>0</v>
      </c>
    </row>
    <row r="38" spans="1:3" x14ac:dyDescent="0.2">
      <c r="A38" s="78" t="s">
        <v>550</v>
      </c>
      <c r="B38" s="73" t="s">
        <v>473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548</v>
      </c>
      <c r="B40" s="47"/>
      <c r="C40" s="92">
        <f>C6-C8+C31</f>
        <v>38012227.410000004</v>
      </c>
    </row>
    <row r="42" spans="1:3" x14ac:dyDescent="0.2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2722-2924-44C5-979F-AEC8C4B664AF}">
  <dimension ref="A1:J59"/>
  <sheetViews>
    <sheetView tabSelected="1" topLeftCell="A16" workbookViewId="0">
      <selection activeCell="G52" sqref="G52"/>
    </sheetView>
  </sheetViews>
  <sheetFormatPr baseColWidth="10" defaultColWidth="14.42578125" defaultRowHeight="15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81" t="s">
        <v>599</v>
      </c>
      <c r="B1" s="201"/>
      <c r="C1" s="201"/>
      <c r="D1" s="201"/>
      <c r="E1" s="201"/>
      <c r="F1" s="201"/>
      <c r="G1" s="150" t="s">
        <v>496</v>
      </c>
      <c r="H1" s="151">
        <f>'[1]Notas a los Edos Financieros'!D1</f>
        <v>2024</v>
      </c>
      <c r="I1" s="132"/>
      <c r="J1" s="132"/>
    </row>
    <row r="2" spans="1:10" ht="11.25" customHeight="1" x14ac:dyDescent="0.25">
      <c r="A2" s="202" t="s">
        <v>507</v>
      </c>
      <c r="B2" s="203"/>
      <c r="C2" s="203"/>
      <c r="D2" s="203"/>
      <c r="E2" s="203"/>
      <c r="F2" s="203"/>
      <c r="G2" s="150" t="s">
        <v>497</v>
      </c>
      <c r="H2" s="151" t="str">
        <f>'[1]Notas a los Edos Financieros'!D2</f>
        <v>Trimestral</v>
      </c>
      <c r="I2" s="132"/>
      <c r="J2" s="132"/>
    </row>
    <row r="3" spans="1:10" ht="11.25" customHeight="1" x14ac:dyDescent="0.25">
      <c r="A3" s="202">
        <f>'[1]Notas a los Edos Financieros'!A3</f>
        <v>0</v>
      </c>
      <c r="B3" s="203"/>
      <c r="C3" s="203"/>
      <c r="D3" s="203"/>
      <c r="E3" s="203"/>
      <c r="F3" s="203"/>
      <c r="G3" s="150" t="s">
        <v>498</v>
      </c>
      <c r="H3" s="151">
        <f>'[1]Notas a los Edos Financieros'!D3</f>
        <v>1</v>
      </c>
      <c r="I3" s="132"/>
      <c r="J3" s="132"/>
    </row>
    <row r="4" spans="1:10" ht="11.25" customHeight="1" x14ac:dyDescent="0.25">
      <c r="A4" s="202" t="s">
        <v>514</v>
      </c>
      <c r="B4" s="203"/>
      <c r="C4" s="203"/>
      <c r="D4" s="203"/>
      <c r="E4" s="203"/>
      <c r="F4" s="203"/>
      <c r="G4" s="150"/>
      <c r="H4" s="151"/>
      <c r="I4" s="132"/>
      <c r="J4" s="132"/>
    </row>
    <row r="5" spans="1:10" ht="9.75" customHeight="1" x14ac:dyDescent="0.25">
      <c r="A5" s="152" t="s">
        <v>114</v>
      </c>
      <c r="B5" s="153"/>
      <c r="C5" s="153"/>
      <c r="D5" s="153"/>
      <c r="E5" s="153"/>
      <c r="F5" s="153"/>
      <c r="G5" s="153"/>
      <c r="H5" s="153"/>
      <c r="I5" s="132"/>
      <c r="J5" s="132"/>
    </row>
    <row r="6" spans="1:10" ht="9.7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9.7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24.75" customHeight="1" x14ac:dyDescent="0.25">
      <c r="A8" s="154" t="s">
        <v>84</v>
      </c>
      <c r="B8" s="154" t="s">
        <v>404</v>
      </c>
      <c r="C8" s="155" t="s">
        <v>108</v>
      </c>
      <c r="D8" s="155" t="s">
        <v>405</v>
      </c>
      <c r="E8" s="155" t="s">
        <v>406</v>
      </c>
      <c r="F8" s="155" t="s">
        <v>107</v>
      </c>
      <c r="G8" s="155" t="s">
        <v>77</v>
      </c>
      <c r="H8" s="155" t="s">
        <v>109</v>
      </c>
      <c r="I8" s="155" t="s">
        <v>110</v>
      </c>
      <c r="J8" s="155" t="s">
        <v>111</v>
      </c>
    </row>
    <row r="9" spans="1:10" ht="9.75" customHeight="1" x14ac:dyDescent="0.25">
      <c r="A9" s="128">
        <v>7000</v>
      </c>
      <c r="B9" s="156" t="s">
        <v>78</v>
      </c>
      <c r="C9" s="129"/>
      <c r="D9" s="129"/>
      <c r="E9" s="129"/>
      <c r="F9" s="129"/>
      <c r="G9" s="129"/>
      <c r="H9" s="129"/>
      <c r="I9" s="129"/>
      <c r="J9" s="129"/>
    </row>
    <row r="10" spans="1:10" ht="9.75" customHeight="1" x14ac:dyDescent="0.25">
      <c r="A10" s="132">
        <v>7110</v>
      </c>
      <c r="B10" s="157" t="s">
        <v>77</v>
      </c>
      <c r="C10" s="133">
        <v>0</v>
      </c>
      <c r="D10" s="133">
        <v>0</v>
      </c>
      <c r="E10" s="133">
        <v>0</v>
      </c>
      <c r="F10" s="133">
        <v>0</v>
      </c>
      <c r="G10" s="132"/>
      <c r="H10" s="132"/>
      <c r="I10" s="132"/>
      <c r="J10" s="132"/>
    </row>
    <row r="11" spans="1:10" ht="9.75" customHeight="1" x14ac:dyDescent="0.25">
      <c r="A11" s="132">
        <v>7120</v>
      </c>
      <c r="B11" s="157" t="s">
        <v>76</v>
      </c>
      <c r="C11" s="133">
        <v>0</v>
      </c>
      <c r="D11" s="133">
        <v>0</v>
      </c>
      <c r="E11" s="133">
        <v>0</v>
      </c>
      <c r="F11" s="133">
        <v>0</v>
      </c>
      <c r="G11" s="132"/>
      <c r="H11" s="132"/>
      <c r="I11" s="132"/>
      <c r="J11" s="132"/>
    </row>
    <row r="12" spans="1:10" ht="9.75" customHeight="1" x14ac:dyDescent="0.25">
      <c r="A12" s="132">
        <v>7130</v>
      </c>
      <c r="B12" s="157" t="s">
        <v>75</v>
      </c>
      <c r="C12" s="133">
        <v>0</v>
      </c>
      <c r="D12" s="133">
        <v>0</v>
      </c>
      <c r="E12" s="133">
        <v>0</v>
      </c>
      <c r="F12" s="133">
        <v>0</v>
      </c>
      <c r="G12" s="132"/>
      <c r="H12" s="132"/>
      <c r="I12" s="132"/>
      <c r="J12" s="132"/>
    </row>
    <row r="13" spans="1:10" ht="9.75" customHeight="1" x14ac:dyDescent="0.25">
      <c r="A13" s="132">
        <v>7140</v>
      </c>
      <c r="B13" s="157" t="s">
        <v>74</v>
      </c>
      <c r="C13" s="133">
        <v>0</v>
      </c>
      <c r="D13" s="133">
        <v>0</v>
      </c>
      <c r="E13" s="133">
        <v>0</v>
      </c>
      <c r="F13" s="133">
        <v>0</v>
      </c>
      <c r="G13" s="132"/>
      <c r="H13" s="132"/>
      <c r="I13" s="132"/>
      <c r="J13" s="132"/>
    </row>
    <row r="14" spans="1:10" ht="9.75" customHeight="1" x14ac:dyDescent="0.25">
      <c r="A14" s="132">
        <v>7150</v>
      </c>
      <c r="B14" s="157" t="s">
        <v>73</v>
      </c>
      <c r="C14" s="133">
        <v>0</v>
      </c>
      <c r="D14" s="133">
        <v>0</v>
      </c>
      <c r="E14" s="133">
        <v>0</v>
      </c>
      <c r="F14" s="133">
        <v>0</v>
      </c>
      <c r="G14" s="132"/>
      <c r="H14" s="132"/>
      <c r="I14" s="132"/>
      <c r="J14" s="132"/>
    </row>
    <row r="15" spans="1:10" ht="9.75" customHeight="1" x14ac:dyDescent="0.25">
      <c r="A15" s="132">
        <v>7160</v>
      </c>
      <c r="B15" s="157" t="s">
        <v>72</v>
      </c>
      <c r="C15" s="133">
        <v>0</v>
      </c>
      <c r="D15" s="133">
        <v>0</v>
      </c>
      <c r="E15" s="133">
        <v>0</v>
      </c>
      <c r="F15" s="133">
        <v>0</v>
      </c>
      <c r="G15" s="132"/>
      <c r="H15" s="132"/>
      <c r="I15" s="132"/>
      <c r="J15" s="132"/>
    </row>
    <row r="16" spans="1:10" ht="9.75" customHeight="1" x14ac:dyDescent="0.25">
      <c r="A16" s="132">
        <v>7210</v>
      </c>
      <c r="B16" s="157" t="s">
        <v>71</v>
      </c>
      <c r="C16" s="133">
        <v>0</v>
      </c>
      <c r="D16" s="133">
        <v>0</v>
      </c>
      <c r="E16" s="133">
        <v>0</v>
      </c>
      <c r="F16" s="133">
        <v>0</v>
      </c>
      <c r="G16" s="132"/>
      <c r="H16" s="132"/>
      <c r="I16" s="132"/>
      <c r="J16" s="132"/>
    </row>
    <row r="17" spans="1:10" ht="9.75" customHeight="1" x14ac:dyDescent="0.25">
      <c r="A17" s="132">
        <v>7220</v>
      </c>
      <c r="B17" s="157" t="s">
        <v>70</v>
      </c>
      <c r="C17" s="133">
        <v>0</v>
      </c>
      <c r="D17" s="133">
        <v>0</v>
      </c>
      <c r="E17" s="133">
        <v>0</v>
      </c>
      <c r="F17" s="133">
        <v>0</v>
      </c>
      <c r="G17" s="132"/>
      <c r="H17" s="132"/>
      <c r="I17" s="132"/>
      <c r="J17" s="132"/>
    </row>
    <row r="18" spans="1:10" ht="9.75" customHeight="1" x14ac:dyDescent="0.25">
      <c r="A18" s="132">
        <v>7230</v>
      </c>
      <c r="B18" s="157" t="s">
        <v>69</v>
      </c>
      <c r="C18" s="133">
        <v>0</v>
      </c>
      <c r="D18" s="133">
        <v>0</v>
      </c>
      <c r="E18" s="133">
        <v>0</v>
      </c>
      <c r="F18" s="133">
        <v>0</v>
      </c>
      <c r="G18" s="132"/>
      <c r="H18" s="132"/>
      <c r="I18" s="132"/>
      <c r="J18" s="132"/>
    </row>
    <row r="19" spans="1:10" ht="9.75" customHeight="1" x14ac:dyDescent="0.25">
      <c r="A19" s="132">
        <v>7240</v>
      </c>
      <c r="B19" s="157" t="s">
        <v>68</v>
      </c>
      <c r="C19" s="133">
        <v>0</v>
      </c>
      <c r="D19" s="133">
        <v>0</v>
      </c>
      <c r="E19" s="133">
        <v>0</v>
      </c>
      <c r="F19" s="133">
        <v>0</v>
      </c>
      <c r="G19" s="132"/>
      <c r="H19" s="132"/>
      <c r="I19" s="132"/>
      <c r="J19" s="132"/>
    </row>
    <row r="20" spans="1:10" ht="9.75" customHeight="1" x14ac:dyDescent="0.25">
      <c r="A20" s="132">
        <v>7250</v>
      </c>
      <c r="B20" s="157" t="s">
        <v>67</v>
      </c>
      <c r="C20" s="133">
        <v>0</v>
      </c>
      <c r="D20" s="133">
        <v>0</v>
      </c>
      <c r="E20" s="133">
        <v>0</v>
      </c>
      <c r="F20" s="133">
        <v>0</v>
      </c>
      <c r="G20" s="132"/>
      <c r="H20" s="132"/>
      <c r="I20" s="132"/>
      <c r="J20" s="132"/>
    </row>
    <row r="21" spans="1:10" ht="9.75" customHeight="1" x14ac:dyDescent="0.25">
      <c r="A21" s="132">
        <v>7260</v>
      </c>
      <c r="B21" s="157" t="s">
        <v>66</v>
      </c>
      <c r="C21" s="133">
        <v>0</v>
      </c>
      <c r="D21" s="133">
        <v>0</v>
      </c>
      <c r="E21" s="133">
        <v>0</v>
      </c>
      <c r="F21" s="133">
        <v>0</v>
      </c>
      <c r="G21" s="132"/>
      <c r="H21" s="132"/>
      <c r="I21" s="132"/>
      <c r="J21" s="132"/>
    </row>
    <row r="22" spans="1:10" ht="9.75" customHeight="1" x14ac:dyDescent="0.25">
      <c r="A22" s="132">
        <v>7310</v>
      </c>
      <c r="B22" s="157" t="s">
        <v>65</v>
      </c>
      <c r="C22" s="133">
        <v>0</v>
      </c>
      <c r="D22" s="133">
        <v>0</v>
      </c>
      <c r="E22" s="133">
        <v>0</v>
      </c>
      <c r="F22" s="133">
        <v>0</v>
      </c>
      <c r="G22" s="132"/>
      <c r="H22" s="132"/>
      <c r="I22" s="132"/>
      <c r="J22" s="132"/>
    </row>
    <row r="23" spans="1:10" ht="9.75" customHeight="1" x14ac:dyDescent="0.25">
      <c r="A23" s="132">
        <v>7320</v>
      </c>
      <c r="B23" s="157" t="s">
        <v>64</v>
      </c>
      <c r="C23" s="133">
        <v>0</v>
      </c>
      <c r="D23" s="133">
        <v>0</v>
      </c>
      <c r="E23" s="133">
        <v>0</v>
      </c>
      <c r="F23" s="133">
        <v>0</v>
      </c>
      <c r="G23" s="132"/>
      <c r="H23" s="132"/>
      <c r="I23" s="132"/>
      <c r="J23" s="132"/>
    </row>
    <row r="24" spans="1:10" ht="9.75" customHeight="1" x14ac:dyDescent="0.25">
      <c r="A24" s="132">
        <v>7330</v>
      </c>
      <c r="B24" s="157" t="s">
        <v>63</v>
      </c>
      <c r="C24" s="133">
        <v>0</v>
      </c>
      <c r="D24" s="133">
        <v>0</v>
      </c>
      <c r="E24" s="133">
        <v>0</v>
      </c>
      <c r="F24" s="133">
        <v>0</v>
      </c>
      <c r="G24" s="132"/>
      <c r="H24" s="132"/>
      <c r="I24" s="132"/>
      <c r="J24" s="132"/>
    </row>
    <row r="25" spans="1:10" ht="9.75" customHeight="1" x14ac:dyDescent="0.25">
      <c r="A25" s="132">
        <v>7340</v>
      </c>
      <c r="B25" s="157" t="s">
        <v>62</v>
      </c>
      <c r="C25" s="133">
        <v>0</v>
      </c>
      <c r="D25" s="133">
        <v>0</v>
      </c>
      <c r="E25" s="133">
        <v>0</v>
      </c>
      <c r="F25" s="133">
        <v>0</v>
      </c>
      <c r="G25" s="132"/>
      <c r="H25" s="132"/>
      <c r="I25" s="132"/>
      <c r="J25" s="132"/>
    </row>
    <row r="26" spans="1:10" ht="9.75" customHeight="1" x14ac:dyDescent="0.25">
      <c r="A26" s="132">
        <v>7350</v>
      </c>
      <c r="B26" s="157" t="s">
        <v>61</v>
      </c>
      <c r="C26" s="133">
        <v>0</v>
      </c>
      <c r="D26" s="133">
        <v>0</v>
      </c>
      <c r="E26" s="133">
        <v>0</v>
      </c>
      <c r="F26" s="133">
        <v>0</v>
      </c>
      <c r="G26" s="132"/>
      <c r="H26" s="132"/>
      <c r="I26" s="132"/>
      <c r="J26" s="132"/>
    </row>
    <row r="27" spans="1:10" ht="9.75" customHeight="1" x14ac:dyDescent="0.25">
      <c r="A27" s="132">
        <v>7360</v>
      </c>
      <c r="B27" s="157" t="s">
        <v>60</v>
      </c>
      <c r="C27" s="133">
        <v>0</v>
      </c>
      <c r="D27" s="133">
        <v>0</v>
      </c>
      <c r="E27" s="133">
        <v>0</v>
      </c>
      <c r="F27" s="133">
        <v>0</v>
      </c>
      <c r="G27" s="132"/>
      <c r="H27" s="132"/>
      <c r="I27" s="132"/>
      <c r="J27" s="132"/>
    </row>
    <row r="28" spans="1:10" ht="9.75" customHeight="1" x14ac:dyDescent="0.25">
      <c r="A28" s="132">
        <v>7410</v>
      </c>
      <c r="B28" s="157" t="s">
        <v>601</v>
      </c>
      <c r="C28" s="133">
        <v>0</v>
      </c>
      <c r="D28" s="133">
        <v>0</v>
      </c>
      <c r="E28" s="133">
        <v>0</v>
      </c>
      <c r="F28" s="133">
        <v>0</v>
      </c>
      <c r="G28" s="132"/>
      <c r="H28" s="132"/>
      <c r="I28" s="132"/>
      <c r="J28" s="132"/>
    </row>
    <row r="29" spans="1:10" ht="9.75" customHeight="1" x14ac:dyDescent="0.25">
      <c r="A29" s="132">
        <v>7420</v>
      </c>
      <c r="B29" s="157" t="s">
        <v>59</v>
      </c>
      <c r="C29" s="133">
        <v>0</v>
      </c>
      <c r="D29" s="133">
        <v>0</v>
      </c>
      <c r="E29" s="133">
        <v>0</v>
      </c>
      <c r="F29" s="133">
        <v>0</v>
      </c>
      <c r="G29" s="132"/>
      <c r="H29" s="132"/>
      <c r="I29" s="132"/>
      <c r="J29" s="132"/>
    </row>
    <row r="30" spans="1:10" ht="9.75" customHeight="1" x14ac:dyDescent="0.25">
      <c r="A30" s="132">
        <v>7510</v>
      </c>
      <c r="B30" s="157" t="s">
        <v>58</v>
      </c>
      <c r="C30" s="133">
        <v>0</v>
      </c>
      <c r="D30" s="133">
        <v>0</v>
      </c>
      <c r="E30" s="133">
        <v>0</v>
      </c>
      <c r="F30" s="133">
        <v>0</v>
      </c>
      <c r="G30" s="132"/>
      <c r="H30" s="132"/>
      <c r="I30" s="132"/>
      <c r="J30" s="132"/>
    </row>
    <row r="31" spans="1:10" ht="9.75" customHeight="1" x14ac:dyDescent="0.25">
      <c r="A31" s="132">
        <v>7520</v>
      </c>
      <c r="B31" s="157" t="s">
        <v>57</v>
      </c>
      <c r="C31" s="133">
        <v>0</v>
      </c>
      <c r="D31" s="133">
        <v>0</v>
      </c>
      <c r="E31" s="133">
        <v>0</v>
      </c>
      <c r="F31" s="133">
        <v>0</v>
      </c>
      <c r="G31" s="132"/>
      <c r="H31" s="132"/>
      <c r="I31" s="132"/>
      <c r="J31" s="132"/>
    </row>
    <row r="32" spans="1:10" ht="9.75" customHeight="1" x14ac:dyDescent="0.25">
      <c r="A32" s="132">
        <v>7610</v>
      </c>
      <c r="B32" s="157" t="s">
        <v>56</v>
      </c>
      <c r="C32" s="133">
        <v>0</v>
      </c>
      <c r="D32" s="133">
        <v>0</v>
      </c>
      <c r="E32" s="133">
        <v>0</v>
      </c>
      <c r="F32" s="133">
        <v>0</v>
      </c>
      <c r="G32" s="132"/>
      <c r="H32" s="132"/>
      <c r="I32" s="132"/>
      <c r="J32" s="132"/>
    </row>
    <row r="33" spans="1:10" ht="9.75" customHeight="1" x14ac:dyDescent="0.25">
      <c r="A33" s="132">
        <v>7620</v>
      </c>
      <c r="B33" s="157" t="s">
        <v>55</v>
      </c>
      <c r="C33" s="133">
        <v>0</v>
      </c>
      <c r="D33" s="133">
        <v>0</v>
      </c>
      <c r="E33" s="133">
        <v>0</v>
      </c>
      <c r="F33" s="133">
        <v>0</v>
      </c>
      <c r="G33" s="132"/>
      <c r="H33" s="132"/>
      <c r="I33" s="132"/>
      <c r="J33" s="132"/>
    </row>
    <row r="34" spans="1:10" ht="9.75" customHeight="1" x14ac:dyDescent="0.25">
      <c r="A34" s="132">
        <v>7630</v>
      </c>
      <c r="B34" s="157" t="s">
        <v>54</v>
      </c>
      <c r="C34" s="133">
        <v>0</v>
      </c>
      <c r="D34" s="133">
        <v>0</v>
      </c>
      <c r="E34" s="133">
        <v>0</v>
      </c>
      <c r="F34" s="133">
        <v>0</v>
      </c>
      <c r="G34" s="132"/>
      <c r="H34" s="132"/>
      <c r="I34" s="132"/>
      <c r="J34" s="132"/>
    </row>
    <row r="35" spans="1:10" ht="9.75" customHeight="1" x14ac:dyDescent="0.25">
      <c r="A35" s="132">
        <v>7640</v>
      </c>
      <c r="B35" s="157" t="s">
        <v>53</v>
      </c>
      <c r="C35" s="133">
        <v>0</v>
      </c>
      <c r="D35" s="133">
        <v>0</v>
      </c>
      <c r="E35" s="133">
        <v>0</v>
      </c>
      <c r="F35" s="133">
        <v>0</v>
      </c>
      <c r="G35" s="132"/>
      <c r="H35" s="132"/>
      <c r="I35" s="132"/>
      <c r="J35" s="132"/>
    </row>
    <row r="36" spans="1:10" ht="9.75" customHeight="1" x14ac:dyDescent="0.25">
      <c r="A36" s="132"/>
      <c r="B36" s="132"/>
      <c r="C36" s="133"/>
      <c r="D36" s="133"/>
      <c r="E36" s="133"/>
      <c r="F36" s="133"/>
      <c r="G36" s="132"/>
      <c r="H36" s="132"/>
      <c r="I36" s="132"/>
      <c r="J36" s="132"/>
    </row>
    <row r="37" spans="1:10" ht="9.75" customHeight="1" x14ac:dyDescent="0.25">
      <c r="A37" s="128">
        <v>8000</v>
      </c>
      <c r="B37" s="156" t="s">
        <v>602</v>
      </c>
      <c r="C37" s="129"/>
      <c r="D37" s="129"/>
      <c r="E37" s="129"/>
      <c r="F37" s="129"/>
      <c r="G37" s="129"/>
      <c r="H37" s="129"/>
      <c r="I37" s="129"/>
      <c r="J37" s="129"/>
    </row>
    <row r="38" spans="1:10" ht="9.75" customHeight="1" thickBot="1" x14ac:dyDescent="0.3">
      <c r="A38" s="132"/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9.75" customHeight="1" x14ac:dyDescent="0.25">
      <c r="A39" s="132"/>
      <c r="B39" s="204" t="s">
        <v>551</v>
      </c>
      <c r="C39" s="205"/>
      <c r="D39" s="132"/>
      <c r="E39" s="132"/>
      <c r="F39" s="132"/>
      <c r="G39" s="132"/>
      <c r="H39" s="132"/>
      <c r="I39" s="132"/>
      <c r="J39" s="132"/>
    </row>
    <row r="40" spans="1:10" ht="9.75" customHeight="1" x14ac:dyDescent="0.25">
      <c r="A40" s="132"/>
      <c r="B40" s="164" t="s">
        <v>404</v>
      </c>
      <c r="C40" s="165">
        <v>2024</v>
      </c>
      <c r="D40" s="132"/>
      <c r="E40" s="132"/>
      <c r="F40" s="132"/>
      <c r="G40" s="132"/>
      <c r="H40" s="132"/>
      <c r="I40" s="132"/>
      <c r="J40" s="132"/>
    </row>
    <row r="41" spans="1:10" ht="9.75" customHeight="1" x14ac:dyDescent="0.25">
      <c r="A41" s="132">
        <v>8110</v>
      </c>
      <c r="B41" s="166" t="s">
        <v>52</v>
      </c>
      <c r="C41" s="167">
        <v>73576055.420000002</v>
      </c>
      <c r="D41" s="132"/>
      <c r="E41" s="132"/>
      <c r="F41" s="132"/>
      <c r="G41" s="132"/>
      <c r="H41" s="132"/>
      <c r="I41" s="132"/>
      <c r="J41" s="132"/>
    </row>
    <row r="42" spans="1:10" ht="9.75" customHeight="1" x14ac:dyDescent="0.25">
      <c r="A42" s="132">
        <v>8120</v>
      </c>
      <c r="B42" s="166" t="s">
        <v>51</v>
      </c>
      <c r="C42" s="167">
        <v>-10295607.470000001</v>
      </c>
      <c r="D42" s="132"/>
      <c r="E42" s="132"/>
      <c r="F42" s="132"/>
      <c r="G42" s="132"/>
      <c r="H42" s="132"/>
      <c r="I42" s="132"/>
      <c r="J42" s="132"/>
    </row>
    <row r="43" spans="1:10" ht="9.75" customHeight="1" x14ac:dyDescent="0.25">
      <c r="A43" s="132">
        <v>8130</v>
      </c>
      <c r="B43" s="166" t="s">
        <v>50</v>
      </c>
      <c r="C43" s="167">
        <v>2604140</v>
      </c>
      <c r="D43" s="132"/>
      <c r="E43" s="132"/>
      <c r="F43" s="132"/>
      <c r="G43" s="132"/>
      <c r="H43" s="132"/>
      <c r="I43" s="132"/>
      <c r="J43" s="132"/>
    </row>
    <row r="44" spans="1:10" ht="9.75" customHeight="1" x14ac:dyDescent="0.25">
      <c r="A44" s="132">
        <v>8140</v>
      </c>
      <c r="B44" s="166" t="s">
        <v>49</v>
      </c>
      <c r="C44" s="167">
        <v>0</v>
      </c>
      <c r="D44" s="132"/>
      <c r="E44" s="132"/>
      <c r="F44" s="132"/>
      <c r="G44" s="132"/>
      <c r="H44" s="132"/>
      <c r="I44" s="132"/>
      <c r="J44" s="132"/>
    </row>
    <row r="45" spans="1:10" ht="9.75" customHeight="1" thickBot="1" x14ac:dyDescent="0.3">
      <c r="A45" s="132">
        <v>8150</v>
      </c>
      <c r="B45" s="168" t="s">
        <v>48</v>
      </c>
      <c r="C45" s="169">
        <v>-65884587.950000003</v>
      </c>
      <c r="D45" s="132"/>
      <c r="E45" s="132"/>
      <c r="F45" s="132"/>
      <c r="G45" s="132"/>
      <c r="H45" s="132"/>
      <c r="I45" s="132"/>
      <c r="J45" s="132"/>
    </row>
    <row r="46" spans="1:10" ht="9.75" customHeight="1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</row>
    <row r="47" spans="1:10" ht="9.75" customHeight="1" thickBot="1" x14ac:dyDescent="0.3">
      <c r="A47" s="132"/>
      <c r="B47" s="132"/>
      <c r="C47" s="132"/>
      <c r="D47" s="132"/>
      <c r="E47" s="132"/>
      <c r="F47" s="132"/>
      <c r="G47" s="132"/>
      <c r="H47" s="132"/>
      <c r="I47" s="132"/>
      <c r="J47" s="132"/>
    </row>
    <row r="48" spans="1:10" ht="9.75" customHeight="1" x14ac:dyDescent="0.25">
      <c r="A48" s="132"/>
      <c r="B48" s="206" t="s">
        <v>552</v>
      </c>
      <c r="C48" s="207"/>
      <c r="D48" s="132"/>
      <c r="E48" s="132"/>
      <c r="F48" s="132"/>
      <c r="G48" s="132"/>
      <c r="H48" s="132"/>
      <c r="I48" s="132"/>
      <c r="J48" s="132"/>
    </row>
    <row r="49" spans="1:3" ht="9.75" customHeight="1" x14ac:dyDescent="0.25">
      <c r="A49" s="132"/>
      <c r="B49" s="158" t="s">
        <v>404</v>
      </c>
      <c r="C49" s="159">
        <v>2024</v>
      </c>
    </row>
    <row r="50" spans="1:3" ht="9.75" customHeight="1" x14ac:dyDescent="0.25">
      <c r="A50" s="132">
        <v>8210</v>
      </c>
      <c r="B50" s="160" t="s">
        <v>47</v>
      </c>
      <c r="C50" s="162">
        <v>-73576055.420000002</v>
      </c>
    </row>
    <row r="51" spans="1:3" ht="9.75" customHeight="1" x14ac:dyDescent="0.25">
      <c r="A51" s="132">
        <v>8220</v>
      </c>
      <c r="B51" s="160" t="s">
        <v>46</v>
      </c>
      <c r="C51" s="162">
        <v>34500346.659999996</v>
      </c>
    </row>
    <row r="52" spans="1:3" ht="9.75" customHeight="1" x14ac:dyDescent="0.25">
      <c r="A52" s="132">
        <v>8230</v>
      </c>
      <c r="B52" s="160" t="s">
        <v>598</v>
      </c>
      <c r="C52" s="162">
        <v>-2604140</v>
      </c>
    </row>
    <row r="53" spans="1:3" ht="9.75" customHeight="1" x14ac:dyDescent="0.25">
      <c r="A53" s="132">
        <v>8240</v>
      </c>
      <c r="B53" s="160" t="s">
        <v>45</v>
      </c>
      <c r="C53" s="162">
        <v>85135.09</v>
      </c>
    </row>
    <row r="54" spans="1:3" ht="9.75" customHeight="1" x14ac:dyDescent="0.25">
      <c r="A54" s="132">
        <v>8250</v>
      </c>
      <c r="B54" s="160" t="s">
        <v>44</v>
      </c>
      <c r="C54" s="162">
        <v>0</v>
      </c>
    </row>
    <row r="55" spans="1:3" ht="9.75" customHeight="1" x14ac:dyDescent="0.25">
      <c r="A55" s="132">
        <v>8260</v>
      </c>
      <c r="B55" s="160" t="s">
        <v>43</v>
      </c>
      <c r="C55" s="162">
        <v>0</v>
      </c>
    </row>
    <row r="56" spans="1:3" ht="9.75" customHeight="1" thickBot="1" x14ac:dyDescent="0.3">
      <c r="A56" s="132">
        <v>8270</v>
      </c>
      <c r="B56" s="161" t="s">
        <v>42</v>
      </c>
      <c r="C56" s="163">
        <v>41594713.670000002</v>
      </c>
    </row>
    <row r="57" spans="1:3" ht="9.75" customHeight="1" x14ac:dyDescent="0.25">
      <c r="A57" s="132"/>
      <c r="B57" s="132"/>
      <c r="C57" s="132"/>
    </row>
    <row r="58" spans="1:3" ht="9.75" customHeight="1" x14ac:dyDescent="0.25">
      <c r="A58" s="132"/>
      <c r="B58" s="132"/>
      <c r="C58" s="132"/>
    </row>
    <row r="59" spans="1:3" ht="9.75" customHeight="1" x14ac:dyDescent="0.25">
      <c r="A59" s="132"/>
      <c r="B59" s="132" t="s">
        <v>516</v>
      </c>
      <c r="C59" s="132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2024-10-11T19:34:06Z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