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AA977B31-8C5C-494E-91DE-874A3DD65E5E}" xr6:coauthVersionLast="47" xr6:coauthVersionMax="47" xr10:uidLastSave="{00000000-0000-0000-0000-000000000000}"/>
  <bookViews>
    <workbookView xWindow="-120" yWindow="-120" windowWidth="29040" windowHeight="1572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C40" i="64" l="1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<sst xmlns="http://schemas.openxmlformats.org/spreadsheetml/2006/main" count="862" uniqueCount="605">
  <si>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</si>
  <si>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</si>
  <si>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</si>
  <si>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</si>
  <si>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</si>
  <si>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</si>
  <si>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</si>
  <si>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</si>
  <si>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</si>
  <si>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</si>
  <si>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</si>
  <si>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</si>
  <si>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</si>
  <si>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</si>
  <si>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</si>
  <si>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</si>
  <si>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</si>
  <si>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</si>
  <si>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</si>
  <si>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</si>
  <si>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</si>
  <si>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</si>
  <si>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</si>
  <si>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</si>
  <si>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</si>
  <si>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</si>
  <si>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</si>
  <si>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</si>
  <si>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</si>
  <si>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</si>
  <si>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</si>
  <si>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</si>
  <si>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</si>
  <si>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</si>
  <si>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</si>
  <si>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</si>
  <si>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</si>
  <si>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</si>
  <si>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</si>
  <si>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</si>
  <si>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</si>
  <si>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</si>
  <si>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</si>
  <si>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</si>
  <si>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</si>
  <si>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</si>
  <si>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</si>
  <si>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</si>
  <si>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</si>
  <si>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</si>
  <si>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</si>
  <si>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</si>
  <si>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</si>
  <si>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</si>
  <si>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</si>
  <si>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</si>
  <si>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</si>
  <si>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</si>
  <si>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</si>
  <si>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</si>
  <si>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</si>
  <si>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</si>
  <si>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</si>
  <si>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</si>
  <si>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</si>
  <si>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</si>
  <si>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</si>
  <si>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</si>
  <si>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</si>
  <si>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</si>
  <si>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</si>
  <si>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</si>
  <si>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</si>
  <si>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</si>
  <si>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</si>
  <si>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</si>
  <si>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</si>
  <si>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</si>
  <si>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</si>
  <si>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</si>
  <si>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</si>
  <si>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</si>
  <si>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</si>
  <si>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</si>
  <si>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</si>
  <si>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</si>
  <si>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</si>
  <si>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</si>
  <si>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</si>
  <si>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</si>
  <si>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</si>
  <si>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</si>
  <si>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</si>
  <si>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</si>
  <si>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</si>
  <si>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</si>
  <si>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</si>
  <si>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</si>
  <si>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</si>
  <si>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</si>
  <si>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</si>
  <si>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</si>
  <si>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</si>
  <si>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</si>
  <si>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</si>
  <si>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</si>
  <si>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</si>
  <si>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</si>
  <si>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</si>
  <si>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</si>
  <si>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</si>
  <si>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</si>
  <si>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</si>
  <si>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</si>
  <si>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</si>
  <si>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</si>
  <si>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</si>
  <si>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</si>
  <si>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</si>
  <si>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</si>
  <si>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</si>
  <si>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</si>
  <si>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</si>
  <si>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</si>
  <si>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</si>
  <si>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</si>
  <si>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</si>
  <si>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</si>
  <si>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</si>
  <si>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</si>
  <si>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</si>
  <si>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</si>
  <si>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</si>
  <si>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</si>
  <si>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</si>
  <si>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</si>
  <si>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</si>
  <si>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</si>
  <si>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</si>
  <si>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</si>
  <si>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</si>
  <si>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</si>
  <si>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</si>
  <si>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</si>
  <si>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</si>
  <si>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</si>
  <si>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</si>
  <si>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</si>
  <si>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</si>
  <si>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</si>
  <si>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</si>
  <si>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</si>
  <si>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</si>
  <si>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</si>
  <si>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</si>
  <si>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</si>
  <si>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</si>
  <si>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</si>
  <si>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</si>
  <si>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</si>
  <si>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</si>
  <si>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</si>
  <si>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</si>
  <si>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</si>
  <si>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</si>
  <si>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</si>
  <si>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</si>
  <si>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</si>
  <si>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</si>
  <si>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</si>
  <si>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</si>
  <si>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</si>
  <si>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</si>
  <si>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</si>
  <si>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</si>
  <si>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</si>
  <si>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</si>
  <si>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</si>
  <si>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</si>
  <si>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</si>
  <si>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</si>
  <si>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</si>
  <si>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</si>
  <si>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</si>
  <si>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</si>
  <si>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</si>
  <si>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</si>
  <si>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</si>
  <si>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</si>
  <si>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</si>
  <si>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</si>
  <si>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</si>
  <si>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</si>
  <si>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</si>
  <si>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</si>
  <si>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</si>
  <si>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</si>
  <si>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</si>
  <si>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</si>
  <si>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</si>
  <si>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</si>
  <si>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</si>
  <si>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</si>
  <si>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</si>
  <si>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</si>
  <si>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</si>
  <si>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</si>
  <si>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</si>
  <si>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</si>
  <si>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</si>
  <si>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</si>
  <si>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</si>
  <si>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</si>
  <si>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</si>
  <si>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</si>
  <si>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</si>
  <si>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</si>
  <si>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</si>
  <si>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</si>
  <si>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</si>
  <si>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</si>
  <si>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</si>
  <si>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</si>
  <si>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</si>
  <si>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</si>
  <si>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</si>
  <si>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</si>
  <si>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</si>
  <si>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</si>
  <si>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</si>
  <si>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</si>
  <si>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</si>
  <si>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</si>
  <si>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</si>
  <si>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</si>
  <si>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</si>
  <si>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</si>
  <si>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</si>
  <si>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</si>
  <si>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</si>
  <si>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</si>
  <si>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</si>
  <si>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</si>
  <si>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</si>
  <si>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</si>
  <si>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</si>
  <si>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</si>
  <si>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</si>
  <si>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</si>
  <si>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</si>
  <si>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</si>
  <si>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</si>
  <si>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</si>
  <si>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</si>
  <si>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</si>
  <si>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</si>
  <si>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</si>
  <si>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</si>
  <si>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</si>
  <si>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</si>
  <si>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</si>
  <si>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</si>
  <si>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</si>
  <si>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</si>
  <si>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</si>
  <si>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</si>
  <si>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</si>
  <si>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</si>
  <si>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</si>
  <si>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</si>
  <si>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</si>
  <si>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</si>
  <si>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</si>
  <si>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</si>
  <si>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</si>
  <si>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</si>
  <si>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</si>
  <si>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</si>
  <si>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</si>
  <si>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</si>
  <si>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</si>
  <si>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</si>
  <si>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</si>
  <si>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</si>
  <si>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</si>
  <si>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</si>
  <si>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</si>
  <si>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</si>
  <si>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</si>
  <si>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</si>
  <si>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</si>
  <si>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</si>
  <si>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</si>
  <si>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</si>
  <si>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</si>
  <si>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</si>
  <si>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</si>
  <si>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</si>
  <si>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</si>
  <si>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</si>
  <si>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</si>
  <si>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</si>
  <si>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</si>
  <si>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</si>
  <si>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</si>
  <si>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</si>
  <si>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</si>
  <si>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</si>
  <si>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</si>
  <si>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</si>
  <si>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</si>
  <si>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</si>
  <si>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</si>
  <si>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</si>
  <si>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</si>
  <si>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</si>
  <si>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</si>
  <si>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</si>
  <si>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</si>
  <si>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</si>
  <si>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</si>
  <si>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</si>
  <si>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</si>
  <si>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</si>
  <si>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</si>
  <si>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</si>
  <si>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</si>
  <si>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</si>
  <si>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</si>
  <si>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</si>
  <si>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</si>
  <si>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</si>
  <si>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</si>
  <si>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</si>
  <si>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</si>
  <si>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</si>
  <si>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</si>
  <si>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</si>
  <si>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</si>
  <si>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</si>
  <si>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</si>
  <si>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</si>
  <si>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</si>
  <si>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</si>
  <si>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</si>
  <si>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</si>
  <si>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</si>
  <si>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</si>
  <si>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</si>
  <si>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</si>
  <si>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</si>
  <si>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</si>
  <si>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</si>
  <si>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</si>
  <si>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</si>
  <si>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</si>
  <si>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</si>
  <si>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</si>
  <si>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</si>
  <si>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</si>
  <si>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</si>
  <si>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</si>
  <si>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</si>
  <si>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</si>
  <si>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</si>
  <si>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</si>
  <si>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</si>
  <si>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</si>
  <si>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</si>
  <si>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</si>
  <si>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</si>
  <si>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</si>
  <si>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</si>
  <si>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</si>
  <si>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</si>
  <si>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</si>
  <si>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</si>
  <si>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</si>
  <si>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</si>
  <si>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</si>
  <si>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</si>
  <si>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</si>
  <si>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</si>
  <si>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</si>
  <si>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</si>
  <si>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</si>
  <si>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</si>
  <si>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</si>
  <si>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</si>
  <si>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</si>
  <si>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</si>
  <si>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</si>
  <si>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</si>
  <si>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</si>
  <si>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</si>
  <si>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</si>
  <si>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</si>
  <si>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</si>
  <si>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</si>
  <si>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</si>
  <si>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</si>
  <si>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</si>
  <si>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</si>
  <si>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</si>
  <si>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</si>
  <si>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</si>
  <si>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</si>
  <si>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</si>
  <si>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</si>
  <si>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</si>
  <si>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</si>
  <si>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</si>
  <si>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</si>
  <si>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</si>
  <si>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</si>
  <si>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</si>
  <si>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</si>
  <si>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</si>
  <si>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</si>
  <si>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</si>
  <si>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</si>
  <si>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</si>
  <si>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</si>
  <si>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</si>
  <si>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</si>
  <si>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</si>
  <si>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</si>
  <si>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</si>
  <si>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</si>
  <si>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</si>
  <si>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</si>
  <si>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</si>
  <si>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</si>
  <si>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</si>
  <si>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</si>
  <si>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</si>
  <si>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</si>
  <si>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</si>
  <si>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</si>
  <si>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</si>
  <si>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</si>
  <si>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</si>
  <si>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</si>
  <si>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</si>
  <si>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</si>
  <si>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</si>
  <si>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</si>
  <si>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</si>
  <si>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</si>
  <si>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</si>
  <si>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</si>
  <si>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</si>
  <si>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</si>
  <si>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</si>
  <si>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</si>
  <si>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</si>
  <si>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</si>
  <si>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</si>
  <si>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</si>
  <si>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</si>
  <si>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</si>
  <si>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</si>
  <si>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</si>
  <si>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</si>
  <si>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</si>
  <si>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</si>
  <si>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</si>
  <si>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</si>
  <si>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</si>
  <si>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</si>
  <si>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</si>
  <si>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</si>
  <si>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</si>
  <si>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</si>
  <si>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</si>
  <si>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</si>
  <si>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</si>
  <si>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</si>
  <si>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</si>
  <si>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</si>
  <si>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</si>
  <si>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</si>
  <si>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</si>
  <si>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</si>
  <si>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</si>
  <si>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</si>
  <si>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</si>
  <si>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</si>
  <si>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</si>
  <si>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</si>
  <si>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</si>
  <si>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</si>
  <si>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</si>
  <si>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</si>
  <si>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</si>
  <si>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</si>
  <si>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</si>
  <si>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</si>
  <si>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</si>
  <si>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</si>
  <si>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</si>
  <si>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</si>
  <si>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</si>
  <si>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</si>
  <si>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</si>
  <si>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</si>
  <si>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</si>
  <si>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</si>
  <si>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</si>
  <si>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</si>
  <si>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</si>
  <si>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</si>
  <si>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</si>
  <si>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</si>
  <si>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</si>
  <si>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</si>
  <si>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</si>
  <si>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</si>
  <si>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</si>
  <si>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</si>
  <si>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</si>
  <si>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</si>
  <si>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</si>
  <si>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</si>
  <si>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</si>
  <si>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</si>
  <si>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</si>
  <si>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</si>
  <si>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</si>
  <si>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</si>
  <si>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</si>
  <si>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</si>
  <si>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</si>
  <si>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</si>
  <si>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</si>
  <si>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</si>
  <si>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</si>
  <si>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</si>
  <si>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</si>
  <si>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</si>
  <si>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</si>
  <si>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</si>
  <si>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</si>
  <si>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</si>
  <si>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</si>
  <si>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</si>
  <si>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</si>
  <si>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</si>
  <si>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</si>
  <si>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</si>
  <si>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</si>
  <si>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</si>
  <si>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</si>
  <si>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</si>
  <si>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</si>
  <si>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</si>
  <si>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</si>
  <si>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</si>
  <si>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</si>
  <si>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</si>
  <si>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</si>
  <si>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</si>
  <si>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</si>
  <si>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</si>
  <si>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</si>
  <si>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</si>
  <si>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</si>
  <si>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</si>
  <si>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</si>
  <si>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</si>
  <si>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</si>
  <si>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</si>
  <si>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</si>
  <si>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</si>
  <si>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</si>
  <si>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</si>
  <si>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</si>
  <si>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</si>
  <si>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</si>
  <si>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</si>
  <si>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</si>
  <si>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</si>
  <si>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</si>
  <si>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</si>
  <si>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</si>
  <si>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</si>
  <si>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</si>
  <si>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</si>
  <si>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</si>
  <si>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</si>
  <si>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</si>
  <si>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</si>
  <si>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</si>
  <si>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</si>
  <si>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</si>
  <si>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</si>
  <si>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</si>
  <si>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</si>
  <si>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</si>
  <si>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</si>
  <si>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>Sistema de Agua Potable y Alcantarillado Municipal de Valle de Santiago</t>
  </si>
  <si>
    <t>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</si>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</sst>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2" fillId="0" borderId="0" xfId="3" applyFont="1" applyAlignment="1" applyProtection="1">
      <alignment horizontal="center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1</xdr:col>
      <xdr:colOff>85725</xdr:colOff>
      <xdr:row>3</xdr:row>
      <xdr:rowOff>47625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B1EB51B3-4993-4732-88B2-A79AB8E21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725" y="47625"/>
          <a:ext cx="9810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52" sqref="A1:E52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2" t="s">
        <v>600</v>
      </c>
      <c r="B1" s="163"/>
      <c r="C1" s="117" t="s">
        <v>497</v>
      </c>
      <c r="D1" s="118">
        <v>2024</v>
      </c>
    </row>
    <row r="2" spans="1:4" ht="16.149999999999999" customHeight="1" x14ac:dyDescent="0.2">
      <c r="A2" s="164" t="s">
        <v>496</v>
      </c>
      <c r="B2" s="165"/>
      <c r="C2" s="10" t="s">
        <v>498</v>
      </c>
      <c r="D2" s="119" t="s">
        <v>503</v>
      </c>
    </row>
    <row r="3" spans="1:4" ht="16.149999999999999" customHeight="1" x14ac:dyDescent="0.2">
      <c r="A3" s="166" t="s">
        <v>601</v>
      </c>
      <c r="B3" s="167"/>
      <c r="C3" s="10" t="s">
        <v>499</v>
      </c>
      <c r="D3" s="120">
        <v>2</v>
      </c>
    </row>
    <row r="4" spans="1:4" ht="16.149999999999999" customHeight="1" x14ac:dyDescent="0.2">
      <c r="A4" s="168" t="s">
        <v>518</v>
      </c>
      <c r="B4" s="169"/>
      <c r="C4" s="169"/>
      <c r="D4" s="170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482</v>
      </c>
      <c r="B10" s="37" t="s">
        <v>561</v>
      </c>
    </row>
    <row r="11" spans="1:4" x14ac:dyDescent="0.2">
      <c r="A11" s="36" t="s">
        <v>483</v>
      </c>
      <c r="B11" s="37" t="s">
        <v>279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83</v>
      </c>
      <c r="B15" s="37" t="s">
        <v>491</v>
      </c>
    </row>
    <row r="16" spans="1:4" x14ac:dyDescent="0.2">
      <c r="A16" s="36" t="s">
        <v>7</v>
      </c>
      <c r="B16" s="37" t="s">
        <v>492</v>
      </c>
    </row>
    <row r="17" spans="1:2" x14ac:dyDescent="0.2">
      <c r="A17" s="36" t="s">
        <v>8</v>
      </c>
      <c r="B17" s="37" t="s">
        <v>82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493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115</v>
      </c>
    </row>
    <row r="25" spans="1:2" x14ac:dyDescent="0.2">
      <c r="A25" s="36" t="s">
        <v>21</v>
      </c>
      <c r="B25" s="37" t="s">
        <v>589</v>
      </c>
    </row>
    <row r="26" spans="1:2" x14ac:dyDescent="0.2">
      <c r="A26" s="36" t="s">
        <v>591</v>
      </c>
      <c r="B26" s="37" t="s">
        <v>592</v>
      </c>
    </row>
    <row r="27" spans="1:2" x14ac:dyDescent="0.2">
      <c r="A27" s="36" t="s">
        <v>590</v>
      </c>
      <c r="B27" s="37" t="s">
        <v>593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597</v>
      </c>
    </row>
    <row r="31" spans="1:2" x14ac:dyDescent="0.2">
      <c r="A31" s="36" t="s">
        <v>27</v>
      </c>
      <c r="B31" s="37" t="s">
        <v>598</v>
      </c>
    </row>
    <row r="32" spans="1:2" x14ac:dyDescent="0.2">
      <c r="A32" s="36" t="s">
        <v>38</v>
      </c>
      <c r="B32" s="37" t="s">
        <v>599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519</v>
      </c>
    </row>
    <row r="41" spans="1:2" x14ac:dyDescent="0.2">
      <c r="A41" s="4"/>
      <c r="B41" s="37" t="s">
        <v>559</v>
      </c>
    </row>
    <row r="42" spans="1:2" x14ac:dyDescent="0.2">
      <c r="A42" s="4"/>
      <c r="B42" s="37" t="s">
        <v>560</v>
      </c>
    </row>
    <row r="43" spans="1:2" ht="12" thickBot="1" x14ac:dyDescent="0.25">
      <c r="A43" s="8"/>
      <c r="B43" s="9"/>
    </row>
    <row r="45" spans="1:2" x14ac:dyDescent="0.2">
      <c r="A45" s="1" t="s">
        <v>520</v>
      </c>
    </row>
    <row r="49" spans="2:5" ht="11.25" customHeight="1" x14ac:dyDescent="0.2">
      <c r="B49" s="158" t="s">
        <v>602</v>
      </c>
      <c r="C49" s="161" t="s">
        <v>602</v>
      </c>
      <c r="D49" s="161"/>
      <c r="E49" s="161"/>
    </row>
    <row r="50" spans="2:5" ht="22.5" customHeight="1" x14ac:dyDescent="0.2">
      <c r="B50" s="159" t="s">
        <v>603</v>
      </c>
      <c r="C50" s="160" t="s">
        <v>604</v>
      </c>
      <c r="D50" s="160"/>
      <c r="E50" s="160"/>
    </row>
  </sheetData>
  <sheetProtection formatCells="0" formatColumns="0" formatRows="0" autoFilter="0" pivotTables="0"/>
  <mergeCells count="6">
    <mergeCell ref="C50:E50"/>
    <mergeCell ref="C49:E49"/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opLeftCell="A168" zoomScaleNormal="100" workbookViewId="0">
      <selection sqref="A1:E214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5" t="s">
        <v>600</v>
      </c>
      <c r="B1" s="165"/>
      <c r="C1" s="165"/>
      <c r="D1" s="10" t="s">
        <v>500</v>
      </c>
      <c r="E1" s="19">
        <v>2024</v>
      </c>
    </row>
    <row r="2" spans="1:5" s="11" customFormat="1" ht="18.95" customHeight="1" x14ac:dyDescent="0.25">
      <c r="A2" s="165" t="s">
        <v>505</v>
      </c>
      <c r="B2" s="165"/>
      <c r="C2" s="165"/>
      <c r="D2" s="10" t="s">
        <v>501</v>
      </c>
      <c r="E2" s="19" t="s">
        <v>503</v>
      </c>
    </row>
    <row r="3" spans="1:5" s="11" customFormat="1" ht="18.95" customHeight="1" x14ac:dyDescent="0.25">
      <c r="A3" s="165" t="s">
        <v>601</v>
      </c>
      <c r="B3" s="165"/>
      <c r="C3" s="165"/>
      <c r="D3" s="10" t="s">
        <v>502</v>
      </c>
      <c r="E3" s="19">
        <v>2</v>
      </c>
    </row>
    <row r="4" spans="1:5" s="11" customFormat="1" ht="18.95" customHeight="1" x14ac:dyDescent="0.25">
      <c r="A4" s="165" t="s">
        <v>518</v>
      </c>
      <c r="B4" s="165"/>
      <c r="C4" s="165"/>
      <c r="D4" s="10"/>
      <c r="E4" s="19"/>
    </row>
    <row r="5" spans="1:5" x14ac:dyDescent="0.2">
      <c r="A5" s="12" t="s">
        <v>117</v>
      </c>
      <c r="B5" s="13"/>
      <c r="C5" s="13"/>
      <c r="D5" s="13"/>
      <c r="E5" s="13"/>
    </row>
    <row r="7" spans="1:5" x14ac:dyDescent="0.2">
      <c r="A7" s="38" t="s">
        <v>563</v>
      </c>
      <c r="B7" s="38"/>
      <c r="C7" s="38"/>
      <c r="D7" s="38"/>
      <c r="E7" s="38"/>
    </row>
    <row r="8" spans="1:5" x14ac:dyDescent="0.2">
      <c r="A8" s="39" t="s">
        <v>87</v>
      </c>
      <c r="B8" s="39" t="s">
        <v>84</v>
      </c>
      <c r="C8" s="39" t="s">
        <v>85</v>
      </c>
      <c r="D8" s="39" t="s">
        <v>224</v>
      </c>
      <c r="E8" s="39"/>
    </row>
    <row r="9" spans="1:5" x14ac:dyDescent="0.2">
      <c r="A9" s="122">
        <v>4000</v>
      </c>
      <c r="B9" s="121" t="s">
        <v>561</v>
      </c>
      <c r="C9" s="123">
        <f>SUM(C10+C57+C69)</f>
        <v>43385903.869999997</v>
      </c>
      <c r="D9" s="80"/>
      <c r="E9" s="40"/>
    </row>
    <row r="10" spans="1:5" x14ac:dyDescent="0.2">
      <c r="A10" s="122">
        <v>4100</v>
      </c>
      <c r="B10" s="121" t="s">
        <v>225</v>
      </c>
      <c r="C10" s="123">
        <f>SUM(C11+C21+C27+C30+C36+C39+C48)</f>
        <v>38826397.869999997</v>
      </c>
      <c r="D10" s="80"/>
      <c r="E10" s="40"/>
    </row>
    <row r="11" spans="1:5" x14ac:dyDescent="0.2">
      <c r="A11" s="122">
        <v>4110</v>
      </c>
      <c r="B11" s="121" t="s">
        <v>226</v>
      </c>
      <c r="C11" s="123">
        <f>SUM(C12:C20)</f>
        <v>0</v>
      </c>
      <c r="D11" s="80"/>
      <c r="E11" s="40"/>
    </row>
    <row r="12" spans="1:5" x14ac:dyDescent="0.2">
      <c r="A12" s="41">
        <v>4111</v>
      </c>
      <c r="B12" s="42" t="s">
        <v>227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228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229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230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231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232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233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411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234</v>
      </c>
      <c r="C20" s="45">
        <v>0</v>
      </c>
      <c r="D20" s="80"/>
      <c r="E20" s="40"/>
    </row>
    <row r="21" spans="1:5" x14ac:dyDescent="0.2">
      <c r="A21" s="122">
        <v>4120</v>
      </c>
      <c r="B21" s="121" t="s">
        <v>235</v>
      </c>
      <c r="C21" s="123">
        <f>SUM(C22:C26)</f>
        <v>0</v>
      </c>
      <c r="D21" s="80"/>
      <c r="E21" s="40"/>
    </row>
    <row r="22" spans="1:5" x14ac:dyDescent="0.2">
      <c r="A22" s="41">
        <v>4121</v>
      </c>
      <c r="B22" s="42" t="s">
        <v>236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412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237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238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239</v>
      </c>
      <c r="C26" s="45">
        <v>0</v>
      </c>
      <c r="D26" s="80"/>
      <c r="E26" s="40"/>
    </row>
    <row r="27" spans="1:5" x14ac:dyDescent="0.2">
      <c r="A27" s="122">
        <v>4130</v>
      </c>
      <c r="B27" s="121" t="s">
        <v>240</v>
      </c>
      <c r="C27" s="123">
        <f>SUM(C28:C29)</f>
        <v>0</v>
      </c>
      <c r="D27" s="80"/>
      <c r="E27" s="40"/>
    </row>
    <row r="28" spans="1:5" x14ac:dyDescent="0.2">
      <c r="A28" s="41">
        <v>4131</v>
      </c>
      <c r="B28" s="42" t="s">
        <v>241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413</v>
      </c>
      <c r="C29" s="45">
        <v>0</v>
      </c>
      <c r="D29" s="80"/>
      <c r="E29" s="40"/>
    </row>
    <row r="30" spans="1:5" x14ac:dyDescent="0.2">
      <c r="A30" s="122">
        <v>4140</v>
      </c>
      <c r="B30" s="121" t="s">
        <v>242</v>
      </c>
      <c r="C30" s="123">
        <f>SUM(C31:C35)</f>
        <v>0</v>
      </c>
      <c r="D30" s="80"/>
      <c r="E30" s="40"/>
    </row>
    <row r="31" spans="1:5" x14ac:dyDescent="0.2">
      <c r="A31" s="41">
        <v>4141</v>
      </c>
      <c r="B31" s="42" t="s">
        <v>243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244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245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414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246</v>
      </c>
      <c r="C35" s="45">
        <v>0</v>
      </c>
      <c r="D35" s="80"/>
      <c r="E35" s="40"/>
    </row>
    <row r="36" spans="1:5" x14ac:dyDescent="0.2">
      <c r="A36" s="122">
        <v>4150</v>
      </c>
      <c r="B36" s="121" t="s">
        <v>415</v>
      </c>
      <c r="C36" s="123">
        <f>SUM(C37:C38)</f>
        <v>482632.83</v>
      </c>
      <c r="D36" s="80"/>
      <c r="E36" s="40"/>
    </row>
    <row r="37" spans="1:5" x14ac:dyDescent="0.2">
      <c r="A37" s="41">
        <v>4151</v>
      </c>
      <c r="B37" s="42" t="s">
        <v>415</v>
      </c>
      <c r="C37" s="45">
        <v>482632.83</v>
      </c>
      <c r="D37" s="80"/>
      <c r="E37" s="40"/>
    </row>
    <row r="38" spans="1:5" ht="22.5" x14ac:dyDescent="0.2">
      <c r="A38" s="41">
        <v>4154</v>
      </c>
      <c r="B38" s="43" t="s">
        <v>416</v>
      </c>
      <c r="C38" s="45">
        <v>0</v>
      </c>
      <c r="D38" s="80"/>
      <c r="E38" s="40"/>
    </row>
    <row r="39" spans="1:5" x14ac:dyDescent="0.2">
      <c r="A39" s="122">
        <v>4160</v>
      </c>
      <c r="B39" s="121" t="s">
        <v>417</v>
      </c>
      <c r="C39" s="123">
        <f>SUM(C40:C47)</f>
        <v>0</v>
      </c>
      <c r="D39" s="80"/>
      <c r="E39" s="40"/>
    </row>
    <row r="40" spans="1:5" x14ac:dyDescent="0.2">
      <c r="A40" s="41">
        <v>4161</v>
      </c>
      <c r="B40" s="42" t="s">
        <v>247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248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249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250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251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418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252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253</v>
      </c>
      <c r="C47" s="45">
        <v>0</v>
      </c>
      <c r="D47" s="80"/>
      <c r="E47" s="40"/>
    </row>
    <row r="48" spans="1:5" x14ac:dyDescent="0.2">
      <c r="A48" s="122">
        <v>4170</v>
      </c>
      <c r="B48" s="121" t="s">
        <v>495</v>
      </c>
      <c r="C48" s="123">
        <f>SUM(C49:C56)</f>
        <v>38343765.039999999</v>
      </c>
      <c r="D48" s="80"/>
      <c r="E48" s="40"/>
    </row>
    <row r="49" spans="1:5" x14ac:dyDescent="0.2">
      <c r="A49" s="41">
        <v>4171</v>
      </c>
      <c r="B49" s="42" t="s">
        <v>419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420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421</v>
      </c>
      <c r="C51" s="45">
        <v>38343765.039999999</v>
      </c>
      <c r="D51" s="80"/>
      <c r="E51" s="40"/>
    </row>
    <row r="52" spans="1:5" ht="22.5" x14ac:dyDescent="0.2">
      <c r="A52" s="41">
        <v>4174</v>
      </c>
      <c r="B52" s="43" t="s">
        <v>422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423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424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425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426</v>
      </c>
      <c r="C56" s="45">
        <v>0</v>
      </c>
      <c r="D56" s="80"/>
      <c r="E56" s="40"/>
    </row>
    <row r="57" spans="1:5" ht="33.75" x14ac:dyDescent="0.2">
      <c r="A57" s="122">
        <v>4200</v>
      </c>
      <c r="B57" s="124" t="s">
        <v>427</v>
      </c>
      <c r="C57" s="123">
        <f>+C58+C64</f>
        <v>0</v>
      </c>
      <c r="D57" s="80"/>
      <c r="E57" s="40"/>
    </row>
    <row r="58" spans="1:5" ht="22.5" x14ac:dyDescent="0.2">
      <c r="A58" s="122">
        <v>4210</v>
      </c>
      <c r="B58" s="124" t="s">
        <v>428</v>
      </c>
      <c r="C58" s="123">
        <f>SUM(C59:C63)</f>
        <v>0</v>
      </c>
      <c r="D58" s="80"/>
      <c r="E58" s="40"/>
    </row>
    <row r="59" spans="1:5" x14ac:dyDescent="0.2">
      <c r="A59" s="41">
        <v>4211</v>
      </c>
      <c r="B59" s="42" t="s">
        <v>254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255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256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429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430</v>
      </c>
      <c r="C63" s="45">
        <v>0</v>
      </c>
      <c r="D63" s="80"/>
      <c r="E63" s="40"/>
    </row>
    <row r="64" spans="1:5" x14ac:dyDescent="0.2">
      <c r="A64" s="122">
        <v>4220</v>
      </c>
      <c r="B64" s="121" t="s">
        <v>257</v>
      </c>
      <c r="C64" s="123">
        <f>SUM(C65:C68)</f>
        <v>0</v>
      </c>
      <c r="D64" s="80"/>
      <c r="E64" s="40"/>
    </row>
    <row r="65" spans="1:5" x14ac:dyDescent="0.2">
      <c r="A65" s="41">
        <v>4221</v>
      </c>
      <c r="B65" s="42" t="s">
        <v>258</v>
      </c>
      <c r="C65" s="45">
        <v>0</v>
      </c>
      <c r="D65" s="80"/>
      <c r="E65" s="40"/>
    </row>
    <row r="66" spans="1:5" x14ac:dyDescent="0.2">
      <c r="A66" s="41">
        <v>4223</v>
      </c>
      <c r="B66" s="42" t="s">
        <v>259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261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431</v>
      </c>
      <c r="C68" s="45">
        <v>0</v>
      </c>
      <c r="D68" s="80"/>
      <c r="E68" s="40"/>
    </row>
    <row r="69" spans="1:5" x14ac:dyDescent="0.2">
      <c r="A69" s="125">
        <v>4300</v>
      </c>
      <c r="B69" s="121" t="s">
        <v>262</v>
      </c>
      <c r="C69" s="123">
        <f>C70+C73+C79+C81+C83</f>
        <v>4559506</v>
      </c>
      <c r="D69" s="42"/>
      <c r="E69" s="42"/>
    </row>
    <row r="70" spans="1:5" x14ac:dyDescent="0.2">
      <c r="A70" s="125">
        <v>4310</v>
      </c>
      <c r="B70" s="121" t="s">
        <v>263</v>
      </c>
      <c r="C70" s="123">
        <f>SUM(C71:C72)</f>
        <v>0</v>
      </c>
      <c r="D70" s="42"/>
      <c r="E70" s="42"/>
    </row>
    <row r="71" spans="1:5" x14ac:dyDescent="0.2">
      <c r="A71" s="44">
        <v>4311</v>
      </c>
      <c r="B71" s="42" t="s">
        <v>432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264</v>
      </c>
      <c r="C72" s="45">
        <v>0</v>
      </c>
      <c r="D72" s="42"/>
      <c r="E72" s="42"/>
    </row>
    <row r="73" spans="1:5" x14ac:dyDescent="0.2">
      <c r="A73" s="125">
        <v>4320</v>
      </c>
      <c r="B73" s="121" t="s">
        <v>265</v>
      </c>
      <c r="C73" s="123">
        <f>SUM(C74:C78)</f>
        <v>0</v>
      </c>
      <c r="D73" s="42"/>
      <c r="E73" s="42"/>
    </row>
    <row r="74" spans="1:5" x14ac:dyDescent="0.2">
      <c r="A74" s="44">
        <v>4321</v>
      </c>
      <c r="B74" s="42" t="s">
        <v>266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267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268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269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270</v>
      </c>
      <c r="C78" s="45">
        <v>0</v>
      </c>
      <c r="D78" s="42"/>
      <c r="E78" s="42"/>
    </row>
    <row r="79" spans="1:5" x14ac:dyDescent="0.2">
      <c r="A79" s="125">
        <v>4330</v>
      </c>
      <c r="B79" s="121" t="s">
        <v>271</v>
      </c>
      <c r="C79" s="123">
        <f>SUM(C80)</f>
        <v>0</v>
      </c>
      <c r="D79" s="42"/>
      <c r="E79" s="42"/>
    </row>
    <row r="80" spans="1:5" x14ac:dyDescent="0.2">
      <c r="A80" s="44">
        <v>4331</v>
      </c>
      <c r="B80" s="42" t="s">
        <v>271</v>
      </c>
      <c r="C80" s="45">
        <v>0</v>
      </c>
      <c r="D80" s="42"/>
      <c r="E80" s="42"/>
    </row>
    <row r="81" spans="1:5" x14ac:dyDescent="0.2">
      <c r="A81" s="125">
        <v>4340</v>
      </c>
      <c r="B81" s="121" t="s">
        <v>272</v>
      </c>
      <c r="C81" s="123">
        <f>SUM(C82)</f>
        <v>0</v>
      </c>
      <c r="D81" s="42"/>
      <c r="E81" s="42"/>
    </row>
    <row r="82" spans="1:5" x14ac:dyDescent="0.2">
      <c r="A82" s="44">
        <v>4341</v>
      </c>
      <c r="B82" s="42" t="s">
        <v>272</v>
      </c>
      <c r="C82" s="45">
        <v>0</v>
      </c>
      <c r="D82" s="42"/>
      <c r="E82" s="42"/>
    </row>
    <row r="83" spans="1:5" x14ac:dyDescent="0.2">
      <c r="A83" s="125">
        <v>4390</v>
      </c>
      <c r="B83" s="121" t="s">
        <v>273</v>
      </c>
      <c r="C83" s="123">
        <f>SUM(C84:C90)</f>
        <v>4559506</v>
      </c>
      <c r="D83" s="42"/>
      <c r="E83" s="42"/>
    </row>
    <row r="84" spans="1:5" x14ac:dyDescent="0.2">
      <c r="A84" s="44">
        <v>4392</v>
      </c>
      <c r="B84" s="42" t="s">
        <v>274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433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275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276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277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434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273</v>
      </c>
      <c r="C90" s="45">
        <v>4559506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562</v>
      </c>
      <c r="B92" s="38"/>
      <c r="C92" s="38"/>
      <c r="D92" s="38"/>
      <c r="E92" s="38"/>
    </row>
    <row r="93" spans="1:5" x14ac:dyDescent="0.2">
      <c r="A93" s="39" t="s">
        <v>87</v>
      </c>
      <c r="B93" s="39" t="s">
        <v>84</v>
      </c>
      <c r="C93" s="39" t="s">
        <v>85</v>
      </c>
      <c r="D93" s="39" t="s">
        <v>278</v>
      </c>
      <c r="E93" s="39" t="s">
        <v>128</v>
      </c>
    </row>
    <row r="94" spans="1:5" x14ac:dyDescent="0.2">
      <c r="A94" s="125">
        <v>5000</v>
      </c>
      <c r="B94" s="121" t="s">
        <v>279</v>
      </c>
      <c r="C94" s="123">
        <f>C95+C123+C156+C166+C181+C210</f>
        <v>23460139.309999999</v>
      </c>
      <c r="D94" s="126">
        <v>1</v>
      </c>
      <c r="E94" s="42"/>
    </row>
    <row r="95" spans="1:5" x14ac:dyDescent="0.2">
      <c r="A95" s="125">
        <v>5100</v>
      </c>
      <c r="B95" s="121" t="s">
        <v>280</v>
      </c>
      <c r="C95" s="123">
        <f>C96+C103+C113</f>
        <v>23304439.309999999</v>
      </c>
      <c r="D95" s="126">
        <f>C95/$C$94</f>
        <v>0.99336321076603185</v>
      </c>
      <c r="E95" s="42"/>
    </row>
    <row r="96" spans="1:5" x14ac:dyDescent="0.2">
      <c r="A96" s="125">
        <v>5110</v>
      </c>
      <c r="B96" s="121" t="s">
        <v>281</v>
      </c>
      <c r="C96" s="123">
        <f>SUM(C97:C102)</f>
        <v>11713842.969999999</v>
      </c>
      <c r="D96" s="126">
        <f t="shared" ref="D96:D159" si="0">C96/$C$94</f>
        <v>0.49930832955484267</v>
      </c>
      <c r="E96" s="42"/>
    </row>
    <row r="97" spans="1:5" x14ac:dyDescent="0.2">
      <c r="A97" s="44">
        <v>5111</v>
      </c>
      <c r="B97" s="42" t="s">
        <v>282</v>
      </c>
      <c r="C97" s="45">
        <v>8636694.7400000002</v>
      </c>
      <c r="D97" s="46">
        <f t="shared" si="0"/>
        <v>0.36814336973346817</v>
      </c>
      <c r="E97" s="42"/>
    </row>
    <row r="98" spans="1:5" x14ac:dyDescent="0.2">
      <c r="A98" s="44">
        <v>5112</v>
      </c>
      <c r="B98" s="42" t="s">
        <v>283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284</v>
      </c>
      <c r="C99" s="45">
        <v>978483.35</v>
      </c>
      <c r="D99" s="46">
        <f t="shared" si="0"/>
        <v>4.1708335021817908E-2</v>
      </c>
      <c r="E99" s="42"/>
    </row>
    <row r="100" spans="1:5" x14ac:dyDescent="0.2">
      <c r="A100" s="44">
        <v>5114</v>
      </c>
      <c r="B100" s="42" t="s">
        <v>285</v>
      </c>
      <c r="C100" s="45">
        <v>1551074.92</v>
      </c>
      <c r="D100" s="46">
        <f t="shared" si="0"/>
        <v>6.6115332884611078E-2</v>
      </c>
      <c r="E100" s="42"/>
    </row>
    <row r="101" spans="1:5" x14ac:dyDescent="0.2">
      <c r="A101" s="44">
        <v>5115</v>
      </c>
      <c r="B101" s="42" t="s">
        <v>286</v>
      </c>
      <c r="C101" s="45">
        <v>547589.96</v>
      </c>
      <c r="D101" s="46">
        <f t="shared" si="0"/>
        <v>2.3341291914945581E-2</v>
      </c>
      <c r="E101" s="42"/>
    </row>
    <row r="102" spans="1:5" x14ac:dyDescent="0.2">
      <c r="A102" s="44">
        <v>5116</v>
      </c>
      <c r="B102" s="42" t="s">
        <v>287</v>
      </c>
      <c r="C102" s="45">
        <v>0</v>
      </c>
      <c r="D102" s="46">
        <f t="shared" si="0"/>
        <v>0</v>
      </c>
      <c r="E102" s="42"/>
    </row>
    <row r="103" spans="1:5" x14ac:dyDescent="0.2">
      <c r="A103" s="125">
        <v>5120</v>
      </c>
      <c r="B103" s="121" t="s">
        <v>288</v>
      </c>
      <c r="C103" s="123">
        <f>SUM(C104:C112)</f>
        <v>2441207.79</v>
      </c>
      <c r="D103" s="126">
        <f t="shared" si="0"/>
        <v>0.10405768515447064</v>
      </c>
      <c r="E103" s="42"/>
    </row>
    <row r="104" spans="1:5" x14ac:dyDescent="0.2">
      <c r="A104" s="44">
        <v>5121</v>
      </c>
      <c r="B104" s="42" t="s">
        <v>289</v>
      </c>
      <c r="C104" s="45">
        <v>141717.97</v>
      </c>
      <c r="D104" s="46">
        <f t="shared" si="0"/>
        <v>6.0407983144239912E-3</v>
      </c>
      <c r="E104" s="42"/>
    </row>
    <row r="105" spans="1:5" x14ac:dyDescent="0.2">
      <c r="A105" s="44">
        <v>5122</v>
      </c>
      <c r="B105" s="42" t="s">
        <v>290</v>
      </c>
      <c r="C105" s="45">
        <v>41577.35</v>
      </c>
      <c r="D105" s="46">
        <f t="shared" si="0"/>
        <v>1.7722550344054203E-3</v>
      </c>
      <c r="E105" s="42"/>
    </row>
    <row r="106" spans="1:5" x14ac:dyDescent="0.2">
      <c r="A106" s="44">
        <v>5123</v>
      </c>
      <c r="B106" s="42" t="s">
        <v>291</v>
      </c>
      <c r="C106" s="45">
        <v>11043.01</v>
      </c>
      <c r="D106" s="46">
        <f t="shared" si="0"/>
        <v>4.7071374360052771E-4</v>
      </c>
      <c r="E106" s="42"/>
    </row>
    <row r="107" spans="1:5" x14ac:dyDescent="0.2">
      <c r="A107" s="44">
        <v>5124</v>
      </c>
      <c r="B107" s="42" t="s">
        <v>292</v>
      </c>
      <c r="C107" s="45">
        <v>1247280.6499999999</v>
      </c>
      <c r="D107" s="46">
        <f t="shared" si="0"/>
        <v>5.316595240627324E-2</v>
      </c>
      <c r="E107" s="42"/>
    </row>
    <row r="108" spans="1:5" x14ac:dyDescent="0.2">
      <c r="A108" s="44">
        <v>5125</v>
      </c>
      <c r="B108" s="42" t="s">
        <v>293</v>
      </c>
      <c r="C108" s="45">
        <v>122858.04</v>
      </c>
      <c r="D108" s="46">
        <f t="shared" si="0"/>
        <v>5.2368845033938551E-3</v>
      </c>
      <c r="E108" s="42"/>
    </row>
    <row r="109" spans="1:5" x14ac:dyDescent="0.2">
      <c r="A109" s="44">
        <v>5126</v>
      </c>
      <c r="B109" s="42" t="s">
        <v>294</v>
      </c>
      <c r="C109" s="45">
        <v>721050.04</v>
      </c>
      <c r="D109" s="46">
        <f t="shared" si="0"/>
        <v>3.0735113311652372E-2</v>
      </c>
      <c r="E109" s="42"/>
    </row>
    <row r="110" spans="1:5" x14ac:dyDescent="0.2">
      <c r="A110" s="44">
        <v>5127</v>
      </c>
      <c r="B110" s="42" t="s">
        <v>295</v>
      </c>
      <c r="C110" s="45">
        <v>75357.53</v>
      </c>
      <c r="D110" s="46">
        <f t="shared" si="0"/>
        <v>3.2121518548646677E-3</v>
      </c>
      <c r="E110" s="42"/>
    </row>
    <row r="111" spans="1:5" x14ac:dyDescent="0.2">
      <c r="A111" s="44">
        <v>5128</v>
      </c>
      <c r="B111" s="42" t="s">
        <v>296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297</v>
      </c>
      <c r="C112" s="45">
        <v>80323.199999999997</v>
      </c>
      <c r="D112" s="46">
        <f t="shared" si="0"/>
        <v>3.423815985856565E-3</v>
      </c>
      <c r="E112" s="42"/>
    </row>
    <row r="113" spans="1:5" x14ac:dyDescent="0.2">
      <c r="A113" s="125">
        <v>5130</v>
      </c>
      <c r="B113" s="121" t="s">
        <v>298</v>
      </c>
      <c r="C113" s="123">
        <f>SUM(C114:C122)</f>
        <v>9149388.5500000007</v>
      </c>
      <c r="D113" s="126">
        <f t="shared" si="0"/>
        <v>0.38999719605671862</v>
      </c>
      <c r="E113" s="42"/>
    </row>
    <row r="114" spans="1:5" x14ac:dyDescent="0.2">
      <c r="A114" s="44">
        <v>5131</v>
      </c>
      <c r="B114" s="42" t="s">
        <v>299</v>
      </c>
      <c r="C114" s="45">
        <v>5076267.6900000004</v>
      </c>
      <c r="D114" s="46">
        <f t="shared" si="0"/>
        <v>0.21637841203424638</v>
      </c>
      <c r="E114" s="42"/>
    </row>
    <row r="115" spans="1:5" x14ac:dyDescent="0.2">
      <c r="A115" s="44">
        <v>5132</v>
      </c>
      <c r="B115" s="42" t="s">
        <v>300</v>
      </c>
      <c r="C115" s="45">
        <v>217050</v>
      </c>
      <c r="D115" s="46">
        <f t="shared" si="0"/>
        <v>9.2518632192214387E-3</v>
      </c>
      <c r="E115" s="42"/>
    </row>
    <row r="116" spans="1:5" x14ac:dyDescent="0.2">
      <c r="A116" s="44">
        <v>5133</v>
      </c>
      <c r="B116" s="42" t="s">
        <v>301</v>
      </c>
      <c r="C116" s="45">
        <v>1105447.56</v>
      </c>
      <c r="D116" s="46">
        <f t="shared" si="0"/>
        <v>4.7120247045114416E-2</v>
      </c>
      <c r="E116" s="42"/>
    </row>
    <row r="117" spans="1:5" x14ac:dyDescent="0.2">
      <c r="A117" s="44">
        <v>5134</v>
      </c>
      <c r="B117" s="42" t="s">
        <v>302</v>
      </c>
      <c r="C117" s="45">
        <v>67335.3</v>
      </c>
      <c r="D117" s="46">
        <f t="shared" si="0"/>
        <v>2.8702003475016879E-3</v>
      </c>
      <c r="E117" s="42"/>
    </row>
    <row r="118" spans="1:5" x14ac:dyDescent="0.2">
      <c r="A118" s="44">
        <v>5135</v>
      </c>
      <c r="B118" s="42" t="s">
        <v>303</v>
      </c>
      <c r="C118" s="45">
        <v>1413708.34</v>
      </c>
      <c r="D118" s="46">
        <f t="shared" si="0"/>
        <v>6.0260014713442049E-2</v>
      </c>
      <c r="E118" s="42"/>
    </row>
    <row r="119" spans="1:5" x14ac:dyDescent="0.2">
      <c r="A119" s="44">
        <v>5136</v>
      </c>
      <c r="B119" s="42" t="s">
        <v>304</v>
      </c>
      <c r="C119" s="45">
        <v>55000</v>
      </c>
      <c r="D119" s="46">
        <f t="shared" si="0"/>
        <v>2.3444021057690812E-3</v>
      </c>
      <c r="E119" s="42"/>
    </row>
    <row r="120" spans="1:5" x14ac:dyDescent="0.2">
      <c r="A120" s="44">
        <v>5137</v>
      </c>
      <c r="B120" s="42" t="s">
        <v>305</v>
      </c>
      <c r="C120" s="45">
        <v>36726.44</v>
      </c>
      <c r="D120" s="46">
        <f t="shared" si="0"/>
        <v>1.5654826049709423E-3</v>
      </c>
      <c r="E120" s="42"/>
    </row>
    <row r="121" spans="1:5" x14ac:dyDescent="0.2">
      <c r="A121" s="44">
        <v>5138</v>
      </c>
      <c r="B121" s="42" t="s">
        <v>306</v>
      </c>
      <c r="C121" s="45">
        <v>37294.68</v>
      </c>
      <c r="D121" s="46">
        <f t="shared" si="0"/>
        <v>1.5897041150178916E-3</v>
      </c>
      <c r="E121" s="42"/>
    </row>
    <row r="122" spans="1:5" x14ac:dyDescent="0.2">
      <c r="A122" s="44">
        <v>5139</v>
      </c>
      <c r="B122" s="42" t="s">
        <v>307</v>
      </c>
      <c r="C122" s="45">
        <v>1140558.54</v>
      </c>
      <c r="D122" s="46">
        <f t="shared" si="0"/>
        <v>4.8616869871434709E-2</v>
      </c>
      <c r="E122" s="42"/>
    </row>
    <row r="123" spans="1:5" x14ac:dyDescent="0.2">
      <c r="A123" s="125">
        <v>5200</v>
      </c>
      <c r="B123" s="121" t="s">
        <v>308</v>
      </c>
      <c r="C123" s="123">
        <f>C124+C127+C130+C133+C138+C142+C145+C147+C153</f>
        <v>155700</v>
      </c>
      <c r="D123" s="126">
        <f t="shared" si="0"/>
        <v>6.6367892339681085E-3</v>
      </c>
      <c r="E123" s="42"/>
    </row>
    <row r="124" spans="1:5" x14ac:dyDescent="0.2">
      <c r="A124" s="125">
        <v>5210</v>
      </c>
      <c r="B124" s="121" t="s">
        <v>309</v>
      </c>
      <c r="C124" s="123">
        <f>SUM(C125:C126)</f>
        <v>12000</v>
      </c>
      <c r="D124" s="126">
        <f t="shared" si="0"/>
        <v>5.115059139859814E-4</v>
      </c>
      <c r="E124" s="42"/>
    </row>
    <row r="125" spans="1:5" x14ac:dyDescent="0.2">
      <c r="A125" s="44">
        <v>5211</v>
      </c>
      <c r="B125" s="42" t="s">
        <v>310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311</v>
      </c>
      <c r="C126" s="45">
        <v>12000</v>
      </c>
      <c r="D126" s="46">
        <f t="shared" si="0"/>
        <v>5.115059139859814E-4</v>
      </c>
      <c r="E126" s="42"/>
    </row>
    <row r="127" spans="1:5" x14ac:dyDescent="0.2">
      <c r="A127" s="125">
        <v>5220</v>
      </c>
      <c r="B127" s="121" t="s">
        <v>312</v>
      </c>
      <c r="C127" s="123">
        <f>SUM(C128:C129)</f>
        <v>0</v>
      </c>
      <c r="D127" s="126">
        <f t="shared" si="0"/>
        <v>0</v>
      </c>
      <c r="E127" s="42"/>
    </row>
    <row r="128" spans="1:5" x14ac:dyDescent="0.2">
      <c r="A128" s="44">
        <v>5221</v>
      </c>
      <c r="B128" s="42" t="s">
        <v>313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314</v>
      </c>
      <c r="C129" s="45">
        <v>0</v>
      </c>
      <c r="D129" s="46">
        <f t="shared" si="0"/>
        <v>0</v>
      </c>
      <c r="E129" s="42"/>
    </row>
    <row r="130" spans="1:5" x14ac:dyDescent="0.2">
      <c r="A130" s="125">
        <v>5230</v>
      </c>
      <c r="B130" s="121" t="s">
        <v>259</v>
      </c>
      <c r="C130" s="123">
        <f>SUM(C131:C132)</f>
        <v>0</v>
      </c>
      <c r="D130" s="126">
        <f t="shared" si="0"/>
        <v>0</v>
      </c>
      <c r="E130" s="42"/>
    </row>
    <row r="131" spans="1:5" x14ac:dyDescent="0.2">
      <c r="A131" s="44">
        <v>5231</v>
      </c>
      <c r="B131" s="42" t="s">
        <v>315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316</v>
      </c>
      <c r="C132" s="45">
        <v>0</v>
      </c>
      <c r="D132" s="46">
        <f t="shared" si="0"/>
        <v>0</v>
      </c>
      <c r="E132" s="42"/>
    </row>
    <row r="133" spans="1:5" x14ac:dyDescent="0.2">
      <c r="A133" s="125">
        <v>5240</v>
      </c>
      <c r="B133" s="121" t="s">
        <v>260</v>
      </c>
      <c r="C133" s="123">
        <f>SUM(C134:C137)</f>
        <v>143700</v>
      </c>
      <c r="D133" s="126">
        <f t="shared" si="0"/>
        <v>6.1252833199821272E-3</v>
      </c>
      <c r="E133" s="42"/>
    </row>
    <row r="134" spans="1:5" x14ac:dyDescent="0.2">
      <c r="A134" s="44">
        <v>5241</v>
      </c>
      <c r="B134" s="42" t="s">
        <v>317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318</v>
      </c>
      <c r="C135" s="45">
        <v>143700</v>
      </c>
      <c r="D135" s="46">
        <f t="shared" si="0"/>
        <v>6.1252833199821272E-3</v>
      </c>
      <c r="E135" s="42"/>
    </row>
    <row r="136" spans="1:5" x14ac:dyDescent="0.2">
      <c r="A136" s="44">
        <v>5243</v>
      </c>
      <c r="B136" s="42" t="s">
        <v>319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320</v>
      </c>
      <c r="C137" s="45">
        <v>0</v>
      </c>
      <c r="D137" s="46">
        <f t="shared" si="0"/>
        <v>0</v>
      </c>
      <c r="E137" s="42"/>
    </row>
    <row r="138" spans="1:5" x14ac:dyDescent="0.2">
      <c r="A138" s="125">
        <v>5250</v>
      </c>
      <c r="B138" s="121" t="s">
        <v>261</v>
      </c>
      <c r="C138" s="123">
        <f>SUM(C139:C141)</f>
        <v>0</v>
      </c>
      <c r="D138" s="126">
        <f t="shared" si="0"/>
        <v>0</v>
      </c>
      <c r="E138" s="42"/>
    </row>
    <row r="139" spans="1:5" x14ac:dyDescent="0.2">
      <c r="A139" s="44">
        <v>5251</v>
      </c>
      <c r="B139" s="42" t="s">
        <v>321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322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323</v>
      </c>
      <c r="C141" s="45">
        <v>0</v>
      </c>
      <c r="D141" s="46">
        <f t="shared" si="0"/>
        <v>0</v>
      </c>
      <c r="E141" s="42"/>
    </row>
    <row r="142" spans="1:5" x14ac:dyDescent="0.2">
      <c r="A142" s="125">
        <v>5260</v>
      </c>
      <c r="B142" s="121" t="s">
        <v>324</v>
      </c>
      <c r="C142" s="123">
        <f>SUM(C143:C144)</f>
        <v>0</v>
      </c>
      <c r="D142" s="126">
        <f t="shared" si="0"/>
        <v>0</v>
      </c>
      <c r="E142" s="42"/>
    </row>
    <row r="143" spans="1:5" x14ac:dyDescent="0.2">
      <c r="A143" s="44">
        <v>5261</v>
      </c>
      <c r="B143" s="42" t="s">
        <v>325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326</v>
      </c>
      <c r="C144" s="45">
        <v>0</v>
      </c>
      <c r="D144" s="46">
        <f t="shared" si="0"/>
        <v>0</v>
      </c>
      <c r="E144" s="42"/>
    </row>
    <row r="145" spans="1:5" x14ac:dyDescent="0.2">
      <c r="A145" s="125">
        <v>5270</v>
      </c>
      <c r="B145" s="121" t="s">
        <v>327</v>
      </c>
      <c r="C145" s="123">
        <f>SUM(C146)</f>
        <v>0</v>
      </c>
      <c r="D145" s="126">
        <f t="shared" si="0"/>
        <v>0</v>
      </c>
      <c r="E145" s="42"/>
    </row>
    <row r="146" spans="1:5" x14ac:dyDescent="0.2">
      <c r="A146" s="44">
        <v>5271</v>
      </c>
      <c r="B146" s="42" t="s">
        <v>328</v>
      </c>
      <c r="C146" s="45">
        <v>0</v>
      </c>
      <c r="D146" s="46">
        <f t="shared" si="0"/>
        <v>0</v>
      </c>
      <c r="E146" s="42"/>
    </row>
    <row r="147" spans="1:5" x14ac:dyDescent="0.2">
      <c r="A147" s="125">
        <v>5280</v>
      </c>
      <c r="B147" s="121" t="s">
        <v>329</v>
      </c>
      <c r="C147" s="123">
        <f>SUM(C148:C152)</f>
        <v>0</v>
      </c>
      <c r="D147" s="126">
        <f t="shared" si="0"/>
        <v>0</v>
      </c>
      <c r="E147" s="42"/>
    </row>
    <row r="148" spans="1:5" x14ac:dyDescent="0.2">
      <c r="A148" s="44">
        <v>5281</v>
      </c>
      <c r="B148" s="42" t="s">
        <v>330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331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332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333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334</v>
      </c>
      <c r="C152" s="45">
        <v>0</v>
      </c>
      <c r="D152" s="46">
        <f t="shared" si="0"/>
        <v>0</v>
      </c>
      <c r="E152" s="42"/>
    </row>
    <row r="153" spans="1:5" x14ac:dyDescent="0.2">
      <c r="A153" s="125">
        <v>5290</v>
      </c>
      <c r="B153" s="121" t="s">
        <v>335</v>
      </c>
      <c r="C153" s="123">
        <f>SUM(C154:C155)</f>
        <v>0</v>
      </c>
      <c r="D153" s="126">
        <f t="shared" si="0"/>
        <v>0</v>
      </c>
      <c r="E153" s="42"/>
    </row>
    <row r="154" spans="1:5" x14ac:dyDescent="0.2">
      <c r="A154" s="44">
        <v>5291</v>
      </c>
      <c r="B154" s="42" t="s">
        <v>336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337</v>
      </c>
      <c r="C155" s="45">
        <v>0</v>
      </c>
      <c r="D155" s="46">
        <f t="shared" si="0"/>
        <v>0</v>
      </c>
      <c r="E155" s="42"/>
    </row>
    <row r="156" spans="1:5" x14ac:dyDescent="0.2">
      <c r="A156" s="125">
        <v>5300</v>
      </c>
      <c r="B156" s="121" t="s">
        <v>338</v>
      </c>
      <c r="C156" s="123">
        <f>C157+C160+C163</f>
        <v>0</v>
      </c>
      <c r="D156" s="126">
        <f t="shared" si="0"/>
        <v>0</v>
      </c>
      <c r="E156" s="42"/>
    </row>
    <row r="157" spans="1:5" x14ac:dyDescent="0.2">
      <c r="A157" s="125">
        <v>5310</v>
      </c>
      <c r="B157" s="121" t="s">
        <v>254</v>
      </c>
      <c r="C157" s="123">
        <f>C158+C159</f>
        <v>0</v>
      </c>
      <c r="D157" s="126">
        <f t="shared" si="0"/>
        <v>0</v>
      </c>
      <c r="E157" s="42"/>
    </row>
    <row r="158" spans="1:5" x14ac:dyDescent="0.2">
      <c r="A158" s="44">
        <v>5311</v>
      </c>
      <c r="B158" s="42" t="s">
        <v>339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340</v>
      </c>
      <c r="C159" s="45">
        <v>0</v>
      </c>
      <c r="D159" s="46">
        <f t="shared" si="0"/>
        <v>0</v>
      </c>
      <c r="E159" s="42"/>
    </row>
    <row r="160" spans="1:5" x14ac:dyDescent="0.2">
      <c r="A160" s="125">
        <v>5320</v>
      </c>
      <c r="B160" s="121" t="s">
        <v>255</v>
      </c>
      <c r="C160" s="123">
        <f>SUM(C161:C162)</f>
        <v>0</v>
      </c>
      <c r="D160" s="126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341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342</v>
      </c>
      <c r="C162" s="45">
        <v>0</v>
      </c>
      <c r="D162" s="46">
        <f t="shared" si="1"/>
        <v>0</v>
      </c>
      <c r="E162" s="42"/>
    </row>
    <row r="163" spans="1:5" x14ac:dyDescent="0.2">
      <c r="A163" s="125">
        <v>5330</v>
      </c>
      <c r="B163" s="121" t="s">
        <v>256</v>
      </c>
      <c r="C163" s="123">
        <f>SUM(C164:C165)</f>
        <v>0</v>
      </c>
      <c r="D163" s="126">
        <f t="shared" si="1"/>
        <v>0</v>
      </c>
      <c r="E163" s="42"/>
    </row>
    <row r="164" spans="1:5" x14ac:dyDescent="0.2">
      <c r="A164" s="44">
        <v>5331</v>
      </c>
      <c r="B164" s="42" t="s">
        <v>343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344</v>
      </c>
      <c r="C165" s="45">
        <v>0</v>
      </c>
      <c r="D165" s="46">
        <f t="shared" si="1"/>
        <v>0</v>
      </c>
      <c r="E165" s="42"/>
    </row>
    <row r="166" spans="1:5" x14ac:dyDescent="0.2">
      <c r="A166" s="125">
        <v>5400</v>
      </c>
      <c r="B166" s="121" t="s">
        <v>345</v>
      </c>
      <c r="C166" s="123">
        <f>C167+C170+C173+C176+C178</f>
        <v>0</v>
      </c>
      <c r="D166" s="126">
        <f t="shared" si="1"/>
        <v>0</v>
      </c>
      <c r="E166" s="42"/>
    </row>
    <row r="167" spans="1:5" x14ac:dyDescent="0.2">
      <c r="A167" s="125">
        <v>5410</v>
      </c>
      <c r="B167" s="121" t="s">
        <v>346</v>
      </c>
      <c r="C167" s="123">
        <f>SUM(C168:C169)</f>
        <v>0</v>
      </c>
      <c r="D167" s="126">
        <f t="shared" si="1"/>
        <v>0</v>
      </c>
      <c r="E167" s="42"/>
    </row>
    <row r="168" spans="1:5" x14ac:dyDescent="0.2">
      <c r="A168" s="44">
        <v>5411</v>
      </c>
      <c r="B168" s="42" t="s">
        <v>347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348</v>
      </c>
      <c r="C169" s="45">
        <v>0</v>
      </c>
      <c r="D169" s="46">
        <f t="shared" si="1"/>
        <v>0</v>
      </c>
      <c r="E169" s="42"/>
    </row>
    <row r="170" spans="1:5" x14ac:dyDescent="0.2">
      <c r="A170" s="125">
        <v>5420</v>
      </c>
      <c r="B170" s="121" t="s">
        <v>349</v>
      </c>
      <c r="C170" s="123">
        <f>SUM(C171:C172)</f>
        <v>0</v>
      </c>
      <c r="D170" s="126">
        <f t="shared" si="1"/>
        <v>0</v>
      </c>
      <c r="E170" s="42"/>
    </row>
    <row r="171" spans="1:5" x14ac:dyDescent="0.2">
      <c r="A171" s="44">
        <v>5421</v>
      </c>
      <c r="B171" s="42" t="s">
        <v>350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351</v>
      </c>
      <c r="C172" s="45">
        <v>0</v>
      </c>
      <c r="D172" s="46">
        <f t="shared" si="1"/>
        <v>0</v>
      </c>
      <c r="E172" s="42"/>
    </row>
    <row r="173" spans="1:5" x14ac:dyDescent="0.2">
      <c r="A173" s="125">
        <v>5430</v>
      </c>
      <c r="B173" s="121" t="s">
        <v>352</v>
      </c>
      <c r="C173" s="123">
        <f>SUM(C174:C175)</f>
        <v>0</v>
      </c>
      <c r="D173" s="126">
        <f t="shared" si="1"/>
        <v>0</v>
      </c>
      <c r="E173" s="42"/>
    </row>
    <row r="174" spans="1:5" x14ac:dyDescent="0.2">
      <c r="A174" s="44">
        <v>5431</v>
      </c>
      <c r="B174" s="42" t="s">
        <v>353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354</v>
      </c>
      <c r="C175" s="45">
        <v>0</v>
      </c>
      <c r="D175" s="46">
        <f t="shared" si="1"/>
        <v>0</v>
      </c>
      <c r="E175" s="42"/>
    </row>
    <row r="176" spans="1:5" x14ac:dyDescent="0.2">
      <c r="A176" s="125">
        <v>5440</v>
      </c>
      <c r="B176" s="121" t="s">
        <v>355</v>
      </c>
      <c r="C176" s="123">
        <f>SUM(C177)</f>
        <v>0</v>
      </c>
      <c r="D176" s="126">
        <f t="shared" si="1"/>
        <v>0</v>
      </c>
      <c r="E176" s="42"/>
    </row>
    <row r="177" spans="1:5" x14ac:dyDescent="0.2">
      <c r="A177" s="44">
        <v>5441</v>
      </c>
      <c r="B177" s="42" t="s">
        <v>355</v>
      </c>
      <c r="C177" s="45">
        <v>0</v>
      </c>
      <c r="D177" s="46">
        <f t="shared" si="1"/>
        <v>0</v>
      </c>
      <c r="E177" s="42"/>
    </row>
    <row r="178" spans="1:5" x14ac:dyDescent="0.2">
      <c r="A178" s="125">
        <v>5450</v>
      </c>
      <c r="B178" s="121" t="s">
        <v>356</v>
      </c>
      <c r="C178" s="123">
        <f>SUM(C179:C180)</f>
        <v>0</v>
      </c>
      <c r="D178" s="126">
        <f t="shared" si="1"/>
        <v>0</v>
      </c>
      <c r="E178" s="42"/>
    </row>
    <row r="179" spans="1:5" x14ac:dyDescent="0.2">
      <c r="A179" s="44">
        <v>5451</v>
      </c>
      <c r="B179" s="42" t="s">
        <v>357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358</v>
      </c>
      <c r="C180" s="45">
        <v>0</v>
      </c>
      <c r="D180" s="46">
        <f t="shared" si="1"/>
        <v>0</v>
      </c>
      <c r="E180" s="42"/>
    </row>
    <row r="181" spans="1:5" x14ac:dyDescent="0.2">
      <c r="A181" s="125">
        <v>5500</v>
      </c>
      <c r="B181" s="121" t="s">
        <v>359</v>
      </c>
      <c r="C181" s="123">
        <f>C182+C191+C194+C200</f>
        <v>0</v>
      </c>
      <c r="D181" s="126">
        <f t="shared" si="1"/>
        <v>0</v>
      </c>
      <c r="E181" s="42"/>
    </row>
    <row r="182" spans="1:5" x14ac:dyDescent="0.2">
      <c r="A182" s="125">
        <v>5510</v>
      </c>
      <c r="B182" s="121" t="s">
        <v>360</v>
      </c>
      <c r="C182" s="123">
        <f>SUM(C183:C190)</f>
        <v>0</v>
      </c>
      <c r="D182" s="126">
        <f t="shared" si="1"/>
        <v>0</v>
      </c>
      <c r="E182" s="42"/>
    </row>
    <row r="183" spans="1:5" x14ac:dyDescent="0.2">
      <c r="A183" s="44">
        <v>5511</v>
      </c>
      <c r="B183" s="42" t="s">
        <v>361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362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363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364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365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366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367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5">
        <v>5520</v>
      </c>
      <c r="B191" s="121" t="s">
        <v>40</v>
      </c>
      <c r="C191" s="123">
        <f>SUM(C192:C193)</f>
        <v>0</v>
      </c>
      <c r="D191" s="126">
        <f t="shared" si="1"/>
        <v>0</v>
      </c>
      <c r="E191" s="42"/>
    </row>
    <row r="192" spans="1:5" x14ac:dyDescent="0.2">
      <c r="A192" s="44">
        <v>5521</v>
      </c>
      <c r="B192" s="42" t="s">
        <v>368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369</v>
      </c>
      <c r="C193" s="45">
        <v>0</v>
      </c>
      <c r="D193" s="46">
        <f t="shared" si="1"/>
        <v>0</v>
      </c>
      <c r="E193" s="42"/>
    </row>
    <row r="194" spans="1:5" x14ac:dyDescent="0.2">
      <c r="A194" s="125">
        <v>5530</v>
      </c>
      <c r="B194" s="121" t="s">
        <v>370</v>
      </c>
      <c r="C194" s="123">
        <f>SUM(C195:C199)</f>
        <v>0</v>
      </c>
      <c r="D194" s="126">
        <f t="shared" si="1"/>
        <v>0</v>
      </c>
      <c r="E194" s="42"/>
    </row>
    <row r="195" spans="1:5" x14ac:dyDescent="0.2">
      <c r="A195" s="44">
        <v>5531</v>
      </c>
      <c r="B195" s="42" t="s">
        <v>371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372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373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374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375</v>
      </c>
      <c r="C199" s="45">
        <v>0</v>
      </c>
      <c r="D199" s="46">
        <f t="shared" si="1"/>
        <v>0</v>
      </c>
      <c r="E199" s="42"/>
    </row>
    <row r="200" spans="1:5" x14ac:dyDescent="0.2">
      <c r="A200" s="125">
        <v>5590</v>
      </c>
      <c r="B200" s="121" t="s">
        <v>376</v>
      </c>
      <c r="C200" s="123">
        <f>SUM(C201:C209)</f>
        <v>0</v>
      </c>
      <c r="D200" s="126">
        <f t="shared" si="1"/>
        <v>0</v>
      </c>
      <c r="E200" s="42"/>
    </row>
    <row r="201" spans="1:5" x14ac:dyDescent="0.2">
      <c r="A201" s="44">
        <v>5591</v>
      </c>
      <c r="B201" s="42" t="s">
        <v>377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378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379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435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381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276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382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436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383</v>
      </c>
      <c r="C209" s="45">
        <v>0</v>
      </c>
      <c r="D209" s="46">
        <f t="shared" si="1"/>
        <v>0</v>
      </c>
      <c r="E209" s="42"/>
    </row>
    <row r="210" spans="1:5" x14ac:dyDescent="0.2">
      <c r="A210" s="125">
        <v>5600</v>
      </c>
      <c r="B210" s="121" t="s">
        <v>39</v>
      </c>
      <c r="C210" s="123">
        <f>C211</f>
        <v>0</v>
      </c>
      <c r="D210" s="126">
        <f t="shared" si="1"/>
        <v>0</v>
      </c>
      <c r="E210" s="42"/>
    </row>
    <row r="211" spans="1:5" x14ac:dyDescent="0.2">
      <c r="A211" s="125">
        <v>5610</v>
      </c>
      <c r="B211" s="121" t="s">
        <v>384</v>
      </c>
      <c r="C211" s="123">
        <f>C212</f>
        <v>0</v>
      </c>
      <c r="D211" s="126">
        <f t="shared" si="1"/>
        <v>0</v>
      </c>
      <c r="E211" s="42"/>
    </row>
    <row r="212" spans="1:5" x14ac:dyDescent="0.2">
      <c r="A212" s="44">
        <v>5611</v>
      </c>
      <c r="B212" s="42" t="s">
        <v>385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6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3"/>
  <sheetViews>
    <sheetView zoomScale="80" zoomScaleNormal="80" workbookViewId="0">
      <selection activeCell="A175" sqref="A1:J175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1" t="s">
        <v>600</v>
      </c>
      <c r="B1" s="172"/>
      <c r="C1" s="172"/>
      <c r="D1" s="172"/>
      <c r="E1" s="172"/>
      <c r="F1" s="172"/>
      <c r="G1" s="10" t="s">
        <v>500</v>
      </c>
      <c r="H1" s="19">
        <v>2024</v>
      </c>
    </row>
    <row r="2" spans="1:8" s="11" customFormat="1" ht="18.95" customHeight="1" x14ac:dyDescent="0.25">
      <c r="A2" s="171" t="s">
        <v>504</v>
      </c>
      <c r="B2" s="172"/>
      <c r="C2" s="172"/>
      <c r="D2" s="172"/>
      <c r="E2" s="172"/>
      <c r="F2" s="172"/>
      <c r="G2" s="10" t="s">
        <v>501</v>
      </c>
      <c r="H2" s="19" t="s">
        <v>503</v>
      </c>
    </row>
    <row r="3" spans="1:8" s="11" customFormat="1" ht="18.95" customHeight="1" x14ac:dyDescent="0.25">
      <c r="A3" s="171" t="s">
        <v>601</v>
      </c>
      <c r="B3" s="172"/>
      <c r="C3" s="172"/>
      <c r="D3" s="172"/>
      <c r="E3" s="172"/>
      <c r="F3" s="172"/>
      <c r="G3" s="10" t="s">
        <v>502</v>
      </c>
      <c r="H3" s="19">
        <v>2</v>
      </c>
    </row>
    <row r="4" spans="1:8" s="11" customFormat="1" ht="18.95" customHeight="1" x14ac:dyDescent="0.25">
      <c r="A4" s="171" t="s">
        <v>518</v>
      </c>
      <c r="B4" s="172"/>
      <c r="C4" s="172"/>
      <c r="D4" s="172"/>
      <c r="E4" s="172"/>
      <c r="F4" s="172"/>
      <c r="G4" s="10"/>
      <c r="H4" s="19"/>
    </row>
    <row r="5" spans="1:8" x14ac:dyDescent="0.2">
      <c r="A5" s="12" t="s">
        <v>117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89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87</v>
      </c>
      <c r="B8" s="15" t="s">
        <v>84</v>
      </c>
      <c r="C8" s="15" t="s">
        <v>85</v>
      </c>
      <c r="D8" s="15" t="s">
        <v>86</v>
      </c>
      <c r="E8" s="15"/>
      <c r="F8" s="15"/>
      <c r="G8" s="15"/>
      <c r="H8" s="15"/>
    </row>
    <row r="9" spans="1:8" x14ac:dyDescent="0.2">
      <c r="A9" s="16">
        <v>1114</v>
      </c>
      <c r="B9" s="14" t="s">
        <v>118</v>
      </c>
      <c r="C9" s="18">
        <v>0</v>
      </c>
    </row>
    <row r="10" spans="1:8" x14ac:dyDescent="0.2">
      <c r="A10" s="16">
        <v>1115</v>
      </c>
      <c r="B10" s="14" t="s">
        <v>119</v>
      </c>
      <c r="C10" s="18">
        <v>0</v>
      </c>
    </row>
    <row r="11" spans="1:8" x14ac:dyDescent="0.2">
      <c r="A11" s="16">
        <v>1121</v>
      </c>
      <c r="B11" s="14" t="s">
        <v>120</v>
      </c>
      <c r="C11" s="18">
        <v>0</v>
      </c>
    </row>
    <row r="13" spans="1:8" x14ac:dyDescent="0.2">
      <c r="A13" s="13" t="s">
        <v>90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87</v>
      </c>
      <c r="B14" s="15" t="s">
        <v>84</v>
      </c>
      <c r="C14" s="15" t="s">
        <v>85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116</v>
      </c>
    </row>
    <row r="15" spans="1:8" x14ac:dyDescent="0.2">
      <c r="A15" s="16">
        <v>1122</v>
      </c>
      <c r="B15" s="14" t="s">
        <v>122</v>
      </c>
      <c r="C15" s="18">
        <v>27407.34</v>
      </c>
      <c r="D15" s="18">
        <v>27407.34</v>
      </c>
      <c r="E15" s="18">
        <v>27407.34</v>
      </c>
      <c r="F15" s="18">
        <v>27407.34</v>
      </c>
      <c r="G15" s="18">
        <v>27407.34</v>
      </c>
    </row>
    <row r="16" spans="1:8" x14ac:dyDescent="0.2">
      <c r="A16" s="16">
        <v>1124</v>
      </c>
      <c r="B16" s="14" t="s">
        <v>123</v>
      </c>
      <c r="C16" s="18">
        <v>10176012.67</v>
      </c>
      <c r="D16" s="18">
        <v>10176012.67</v>
      </c>
      <c r="E16" s="18">
        <v>10165978.17</v>
      </c>
      <c r="F16" s="18">
        <v>10200202.68</v>
      </c>
      <c r="G16" s="18">
        <v>10190989.970000001</v>
      </c>
    </row>
    <row r="18" spans="1:8" x14ac:dyDescent="0.2">
      <c r="A18" s="13" t="s">
        <v>91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87</v>
      </c>
      <c r="B19" s="15" t="s">
        <v>84</v>
      </c>
      <c r="C19" s="15" t="s">
        <v>85</v>
      </c>
      <c r="D19" s="15" t="s">
        <v>124</v>
      </c>
      <c r="E19" s="15" t="s">
        <v>125</v>
      </c>
      <c r="F19" s="15" t="s">
        <v>126</v>
      </c>
      <c r="G19" s="15" t="s">
        <v>127</v>
      </c>
      <c r="H19" s="15" t="s">
        <v>128</v>
      </c>
    </row>
    <row r="20" spans="1:8" x14ac:dyDescent="0.2">
      <c r="A20" s="16">
        <v>1123</v>
      </c>
      <c r="B20" s="14" t="s">
        <v>129</v>
      </c>
      <c r="C20" s="18">
        <v>792884.57</v>
      </c>
      <c r="D20" s="18">
        <v>792884.57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130</v>
      </c>
      <c r="C21" s="18">
        <v>260719.45</v>
      </c>
      <c r="D21" s="18">
        <v>260719.45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484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485</v>
      </c>
      <c r="C23" s="18">
        <v>38937388.759999998</v>
      </c>
      <c r="D23" s="18">
        <v>38937388.759999998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131</v>
      </c>
      <c r="C24" s="18">
        <v>375737.38</v>
      </c>
      <c r="D24" s="18">
        <v>375737.38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132</v>
      </c>
      <c r="C25" s="18">
        <v>309704.62</v>
      </c>
      <c r="D25" s="18">
        <v>309704.62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133</v>
      </c>
      <c r="C26" s="18">
        <v>-0.94</v>
      </c>
      <c r="D26" s="18">
        <v>-0.94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134</v>
      </c>
      <c r="C27" s="18">
        <v>1055991.72</v>
      </c>
      <c r="D27" s="18">
        <v>1055991.72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486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87</v>
      </c>
      <c r="B31" s="15" t="s">
        <v>84</v>
      </c>
      <c r="C31" s="15" t="s">
        <v>85</v>
      </c>
      <c r="D31" s="15" t="s">
        <v>94</v>
      </c>
      <c r="E31" s="15" t="s">
        <v>93</v>
      </c>
      <c r="F31" s="15" t="s">
        <v>136</v>
      </c>
      <c r="G31" s="15" t="s">
        <v>96</v>
      </c>
      <c r="H31" s="15"/>
    </row>
    <row r="32" spans="1:8" x14ac:dyDescent="0.2">
      <c r="A32" s="16">
        <v>1140</v>
      </c>
      <c r="B32" s="14" t="s">
        <v>137</v>
      </c>
      <c r="C32" s="18">
        <f>SUM(C33:C37)</f>
        <v>0</v>
      </c>
    </row>
    <row r="33" spans="1:8" x14ac:dyDescent="0.2">
      <c r="A33" s="16">
        <v>1141</v>
      </c>
      <c r="B33" s="14" t="s">
        <v>138</v>
      </c>
      <c r="C33" s="18">
        <v>0</v>
      </c>
    </row>
    <row r="34" spans="1:8" x14ac:dyDescent="0.2">
      <c r="A34" s="16">
        <v>1142</v>
      </c>
      <c r="B34" s="14" t="s">
        <v>139</v>
      </c>
      <c r="C34" s="18">
        <v>0</v>
      </c>
    </row>
    <row r="35" spans="1:8" x14ac:dyDescent="0.2">
      <c r="A35" s="16">
        <v>1143</v>
      </c>
      <c r="B35" s="14" t="s">
        <v>140</v>
      </c>
      <c r="C35" s="18">
        <v>0</v>
      </c>
    </row>
    <row r="36" spans="1:8" x14ac:dyDescent="0.2">
      <c r="A36" s="16">
        <v>1144</v>
      </c>
      <c r="B36" s="14" t="s">
        <v>141</v>
      </c>
      <c r="C36" s="18">
        <v>0</v>
      </c>
    </row>
    <row r="37" spans="1:8" x14ac:dyDescent="0.2">
      <c r="A37" s="16">
        <v>1145</v>
      </c>
      <c r="B37" s="14" t="s">
        <v>142</v>
      </c>
      <c r="C37" s="18">
        <v>0</v>
      </c>
    </row>
    <row r="39" spans="1:8" x14ac:dyDescent="0.2">
      <c r="A39" s="13" t="s">
        <v>143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87</v>
      </c>
      <c r="B40" s="15" t="s">
        <v>84</v>
      </c>
      <c r="C40" s="15" t="s">
        <v>85</v>
      </c>
      <c r="D40" s="15" t="s">
        <v>92</v>
      </c>
      <c r="E40" s="15" t="s">
        <v>95</v>
      </c>
      <c r="F40" s="15" t="s">
        <v>144</v>
      </c>
      <c r="G40" s="15"/>
      <c r="H40" s="15"/>
    </row>
    <row r="41" spans="1:8" x14ac:dyDescent="0.2">
      <c r="A41" s="16">
        <v>1150</v>
      </c>
      <c r="B41" s="14" t="s">
        <v>145</v>
      </c>
      <c r="C41" s="18">
        <f>C42</f>
        <v>275407.78000000003</v>
      </c>
    </row>
    <row r="42" spans="1:8" x14ac:dyDescent="0.2">
      <c r="A42" s="16">
        <v>1151</v>
      </c>
      <c r="B42" s="14" t="s">
        <v>146</v>
      </c>
      <c r="C42" s="18">
        <v>275407.78000000003</v>
      </c>
    </row>
    <row r="44" spans="1:8" x14ac:dyDescent="0.2">
      <c r="A44" s="13" t="s">
        <v>97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87</v>
      </c>
      <c r="B45" s="15" t="s">
        <v>84</v>
      </c>
      <c r="C45" s="15" t="s">
        <v>85</v>
      </c>
      <c r="D45" s="15" t="s">
        <v>86</v>
      </c>
      <c r="E45" s="15" t="s">
        <v>128</v>
      </c>
      <c r="F45" s="15"/>
      <c r="G45" s="15"/>
      <c r="H45" s="15"/>
    </row>
    <row r="46" spans="1:8" x14ac:dyDescent="0.2">
      <c r="A46" s="16">
        <v>1213</v>
      </c>
      <c r="B46" s="14" t="s">
        <v>147</v>
      </c>
      <c r="C46" s="18">
        <v>0</v>
      </c>
    </row>
    <row r="48" spans="1:8" x14ac:dyDescent="0.2">
      <c r="A48" s="13" t="s">
        <v>98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87</v>
      </c>
      <c r="B49" s="15" t="s">
        <v>84</v>
      </c>
      <c r="C49" s="15" t="s">
        <v>85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121</v>
      </c>
      <c r="C50" s="18">
        <v>0</v>
      </c>
    </row>
    <row r="51" spans="1:10" x14ac:dyDescent="0.2">
      <c r="A51" s="16">
        <v>1212</v>
      </c>
      <c r="B51" s="14" t="s">
        <v>564</v>
      </c>
      <c r="C51" s="18">
        <v>0</v>
      </c>
    </row>
    <row r="52" spans="1:10" x14ac:dyDescent="0.2">
      <c r="A52" s="16">
        <v>1214</v>
      </c>
      <c r="B52" s="14" t="s">
        <v>148</v>
      </c>
      <c r="C52" s="18">
        <v>0</v>
      </c>
    </row>
    <row r="54" spans="1:10" x14ac:dyDescent="0.2">
      <c r="A54" s="13" t="s">
        <v>102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87</v>
      </c>
      <c r="B55" s="15" t="s">
        <v>84</v>
      </c>
      <c r="C55" s="15" t="s">
        <v>85</v>
      </c>
      <c r="D55" s="15" t="s">
        <v>99</v>
      </c>
      <c r="E55" s="15" t="s">
        <v>100</v>
      </c>
      <c r="F55" s="15" t="s">
        <v>565</v>
      </c>
      <c r="G55" s="15" t="s">
        <v>566</v>
      </c>
      <c r="H55" s="15" t="s">
        <v>101</v>
      </c>
      <c r="I55" s="15" t="s">
        <v>567</v>
      </c>
      <c r="J55" s="15" t="s">
        <v>128</v>
      </c>
    </row>
    <row r="56" spans="1:10" x14ac:dyDescent="0.2">
      <c r="A56" s="16">
        <v>1230</v>
      </c>
      <c r="B56" s="14" t="s">
        <v>150</v>
      </c>
      <c r="C56" s="18">
        <f>SUM(C57:C63)</f>
        <v>29318429.090000004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151</v>
      </c>
      <c r="C57" s="18">
        <v>0</v>
      </c>
      <c r="D57" s="147"/>
      <c r="E57" s="147"/>
    </row>
    <row r="58" spans="1:10" x14ac:dyDescent="0.2">
      <c r="A58" s="16">
        <v>1232</v>
      </c>
      <c r="B58" s="14" t="s">
        <v>152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153</v>
      </c>
      <c r="C59" s="18">
        <v>204807.97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154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155</v>
      </c>
      <c r="C61" s="18">
        <v>19132594.850000001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156</v>
      </c>
      <c r="C62" s="18">
        <v>7530557.0999999996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157</v>
      </c>
      <c r="C63" s="18">
        <v>2450469.17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158</v>
      </c>
      <c r="C64" s="18">
        <f>SUM(C65:C72)</f>
        <v>38831225.079999998</v>
      </c>
      <c r="D64" s="18">
        <f t="shared" ref="D64:E64" si="0">SUM(D65:D72)</f>
        <v>0</v>
      </c>
      <c r="E64" s="18">
        <f t="shared" si="0"/>
        <v>14645762.550000001</v>
      </c>
    </row>
    <row r="65" spans="1:9" x14ac:dyDescent="0.2">
      <c r="A65" s="16">
        <v>1241</v>
      </c>
      <c r="B65" s="14" t="s">
        <v>159</v>
      </c>
      <c r="C65" s="18">
        <v>4854599.46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160</v>
      </c>
      <c r="C66" s="18">
        <v>181432.36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161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162</v>
      </c>
      <c r="C68" s="18">
        <v>13591953.699999999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163</v>
      </c>
      <c r="C69" s="18">
        <v>83550.16</v>
      </c>
      <c r="D69" s="18">
        <v>0</v>
      </c>
      <c r="E69" s="18">
        <v>14645762.550000001</v>
      </c>
    </row>
    <row r="70" spans="1:9" x14ac:dyDescent="0.2">
      <c r="A70" s="16">
        <v>1246</v>
      </c>
      <c r="B70" s="14" t="s">
        <v>164</v>
      </c>
      <c r="C70" s="18">
        <v>20119689.399999999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165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166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103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87</v>
      </c>
      <c r="B75" s="15" t="s">
        <v>84</v>
      </c>
      <c r="C75" s="15" t="s">
        <v>85</v>
      </c>
      <c r="D75" s="15" t="s">
        <v>104</v>
      </c>
      <c r="E75" s="15" t="s">
        <v>167</v>
      </c>
      <c r="F75" s="15" t="s">
        <v>568</v>
      </c>
      <c r="G75" s="15" t="s">
        <v>149</v>
      </c>
      <c r="H75" s="15" t="s">
        <v>101</v>
      </c>
      <c r="I75" s="15" t="s">
        <v>128</v>
      </c>
    </row>
    <row r="76" spans="1:9" x14ac:dyDescent="0.2">
      <c r="A76" s="16">
        <v>1250</v>
      </c>
      <c r="B76" s="14" t="s">
        <v>168</v>
      </c>
      <c r="C76" s="18">
        <f>SUM(C77:C81)</f>
        <v>2266660.58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169</v>
      </c>
      <c r="C77" s="18">
        <v>2255088.58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170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171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172</v>
      </c>
      <c r="C80" s="18">
        <v>11572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173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174</v>
      </c>
      <c r="C82" s="18">
        <f>SUM(C83:C88)</f>
        <v>1889155.8</v>
      </c>
      <c r="D82" s="147"/>
      <c r="E82" s="147"/>
    </row>
    <row r="83" spans="1:8" x14ac:dyDescent="0.2">
      <c r="A83" s="16">
        <v>1271</v>
      </c>
      <c r="B83" s="14" t="s">
        <v>175</v>
      </c>
      <c r="C83" s="18">
        <v>1889155.8</v>
      </c>
      <c r="D83" s="147"/>
      <c r="E83" s="147"/>
    </row>
    <row r="84" spans="1:8" x14ac:dyDescent="0.2">
      <c r="A84" s="16">
        <v>1272</v>
      </c>
      <c r="B84" s="14" t="s">
        <v>176</v>
      </c>
      <c r="C84" s="18">
        <v>0</v>
      </c>
      <c r="D84" s="147"/>
      <c r="E84" s="147"/>
    </row>
    <row r="85" spans="1:8" x14ac:dyDescent="0.2">
      <c r="A85" s="16">
        <v>1273</v>
      </c>
      <c r="B85" s="14" t="s">
        <v>177</v>
      </c>
      <c r="C85" s="18">
        <v>0</v>
      </c>
      <c r="D85" s="147"/>
      <c r="E85" s="147"/>
    </row>
    <row r="86" spans="1:8" x14ac:dyDescent="0.2">
      <c r="A86" s="16">
        <v>1274</v>
      </c>
      <c r="B86" s="14" t="s">
        <v>178</v>
      </c>
      <c r="C86" s="18">
        <v>0</v>
      </c>
      <c r="D86" s="147"/>
      <c r="E86" s="147"/>
    </row>
    <row r="87" spans="1:8" x14ac:dyDescent="0.2">
      <c r="A87" s="16">
        <v>1275</v>
      </c>
      <c r="B87" s="14" t="s">
        <v>179</v>
      </c>
      <c r="C87" s="18">
        <v>0</v>
      </c>
      <c r="D87" s="147"/>
      <c r="E87" s="147"/>
    </row>
    <row r="88" spans="1:8" x14ac:dyDescent="0.2">
      <c r="A88" s="16">
        <v>1279</v>
      </c>
      <c r="B88" s="14" t="s">
        <v>180</v>
      </c>
      <c r="C88" s="18">
        <v>0</v>
      </c>
      <c r="D88" s="147"/>
      <c r="E88" s="147"/>
    </row>
    <row r="90" spans="1:8" x14ac:dyDescent="0.2">
      <c r="A90" s="13" t="s">
        <v>105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87</v>
      </c>
      <c r="B91" s="15" t="s">
        <v>84</v>
      </c>
      <c r="C91" s="15" t="s">
        <v>85</v>
      </c>
      <c r="D91" s="15" t="s">
        <v>181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182</v>
      </c>
      <c r="C92" s="18">
        <f>SUM(C93:C94)</f>
        <v>0</v>
      </c>
    </row>
    <row r="93" spans="1:8" x14ac:dyDescent="0.2">
      <c r="A93" s="16">
        <v>1161</v>
      </c>
      <c r="B93" s="14" t="s">
        <v>183</v>
      </c>
      <c r="C93" s="18">
        <v>0</v>
      </c>
    </row>
    <row r="94" spans="1:8" x14ac:dyDescent="0.2">
      <c r="A94" s="16">
        <v>1162</v>
      </c>
      <c r="B94" s="14" t="s">
        <v>184</v>
      </c>
      <c r="C94" s="18">
        <v>0</v>
      </c>
    </row>
    <row r="96" spans="1:8" x14ac:dyDescent="0.2">
      <c r="A96" s="13" t="s">
        <v>569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87</v>
      </c>
      <c r="B97" s="15" t="s">
        <v>84</v>
      </c>
      <c r="C97" s="15" t="s">
        <v>85</v>
      </c>
      <c r="D97" s="15" t="s">
        <v>128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494</v>
      </c>
      <c r="C98" s="18">
        <f>SUM(C99:C102)</f>
        <v>0</v>
      </c>
    </row>
    <row r="99" spans="1:8" x14ac:dyDescent="0.2">
      <c r="A99" s="16">
        <v>1191</v>
      </c>
      <c r="B99" s="14" t="s">
        <v>487</v>
      </c>
      <c r="C99" s="18">
        <v>0</v>
      </c>
    </row>
    <row r="100" spans="1:8" x14ac:dyDescent="0.2">
      <c r="A100" s="16">
        <v>1192</v>
      </c>
      <c r="B100" s="14" t="s">
        <v>488</v>
      </c>
      <c r="C100" s="18">
        <v>0</v>
      </c>
    </row>
    <row r="101" spans="1:8" x14ac:dyDescent="0.2">
      <c r="A101" s="16">
        <v>1193</v>
      </c>
      <c r="B101" s="14" t="s">
        <v>489</v>
      </c>
      <c r="C101" s="18">
        <v>0</v>
      </c>
    </row>
    <row r="102" spans="1:8" x14ac:dyDescent="0.2">
      <c r="A102" s="16">
        <v>1194</v>
      </c>
      <c r="B102" s="14" t="s">
        <v>490</v>
      </c>
      <c r="C102" s="18">
        <v>0</v>
      </c>
    </row>
    <row r="103" spans="1:8" x14ac:dyDescent="0.2">
      <c r="A103" s="16">
        <v>1290</v>
      </c>
      <c r="B103" s="14" t="s">
        <v>185</v>
      </c>
      <c r="C103" s="18">
        <f>SUM(C104:C106)</f>
        <v>0</v>
      </c>
    </row>
    <row r="104" spans="1:8" x14ac:dyDescent="0.2">
      <c r="A104" s="16">
        <v>1291</v>
      </c>
      <c r="B104" s="14" t="s">
        <v>186</v>
      </c>
      <c r="C104" s="18">
        <v>0</v>
      </c>
    </row>
    <row r="105" spans="1:8" x14ac:dyDescent="0.2">
      <c r="A105" s="16">
        <v>1292</v>
      </c>
      <c r="B105" s="14" t="s">
        <v>187</v>
      </c>
      <c r="C105" s="18">
        <v>0</v>
      </c>
    </row>
    <row r="106" spans="1:8" x14ac:dyDescent="0.2">
      <c r="A106" s="16">
        <v>1293</v>
      </c>
      <c r="B106" s="14" t="s">
        <v>188</v>
      </c>
      <c r="C106" s="18">
        <v>0</v>
      </c>
    </row>
    <row r="108" spans="1:8" x14ac:dyDescent="0.2">
      <c r="A108" s="13" t="s">
        <v>106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87</v>
      </c>
      <c r="B109" s="15" t="s">
        <v>84</v>
      </c>
      <c r="C109" s="15" t="s">
        <v>85</v>
      </c>
      <c r="D109" s="15" t="s">
        <v>124</v>
      </c>
      <c r="E109" s="15" t="s">
        <v>125</v>
      </c>
      <c r="F109" s="15" t="s">
        <v>126</v>
      </c>
      <c r="G109" s="15" t="s">
        <v>189</v>
      </c>
      <c r="H109" s="15" t="s">
        <v>588</v>
      </c>
    </row>
    <row r="110" spans="1:8" x14ac:dyDescent="0.2">
      <c r="A110" s="16">
        <v>2110</v>
      </c>
      <c r="B110" s="14" t="s">
        <v>190</v>
      </c>
      <c r="C110" s="18">
        <f>SUM(C111:C119)</f>
        <v>28324560.719999999</v>
      </c>
      <c r="D110" s="18">
        <f>SUM(D111:D119)</f>
        <v>28324560.719999999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191</v>
      </c>
      <c r="C111" s="18">
        <v>118961.86</v>
      </c>
      <c r="D111" s="18">
        <f>C111</f>
        <v>118961.86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192</v>
      </c>
      <c r="C112" s="18">
        <v>2948266.96</v>
      </c>
      <c r="D112" s="18">
        <f t="shared" ref="D112:D119" si="1">C112</f>
        <v>2948266.96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193</v>
      </c>
      <c r="C113" s="18">
        <v>-133398.41</v>
      </c>
      <c r="D113" s="18">
        <f t="shared" si="1"/>
        <v>-133398.41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194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195</v>
      </c>
      <c r="C115" s="18">
        <v>3200</v>
      </c>
      <c r="D115" s="18">
        <f t="shared" si="1"/>
        <v>3200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196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197</v>
      </c>
      <c r="C117" s="18">
        <v>27099259.68</v>
      </c>
      <c r="D117" s="18">
        <f t="shared" si="1"/>
        <v>27099259.68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198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199</v>
      </c>
      <c r="C119" s="18">
        <v>-1711729.37</v>
      </c>
      <c r="D119" s="18">
        <f t="shared" si="1"/>
        <v>-1711729.37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200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201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202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203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107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87</v>
      </c>
      <c r="B126" s="15" t="s">
        <v>84</v>
      </c>
      <c r="C126" s="15" t="s">
        <v>85</v>
      </c>
      <c r="D126" s="15" t="s">
        <v>88</v>
      </c>
      <c r="E126" s="15" t="s">
        <v>128</v>
      </c>
      <c r="F126" s="15"/>
      <c r="G126" s="15"/>
      <c r="H126" s="15"/>
    </row>
    <row r="127" spans="1:8" x14ac:dyDescent="0.2">
      <c r="A127" s="16">
        <v>2160</v>
      </c>
      <c r="B127" s="14" t="s">
        <v>204</v>
      </c>
      <c r="C127" s="18">
        <f>SUM(C128:C133)</f>
        <v>0</v>
      </c>
    </row>
    <row r="128" spans="1:8" x14ac:dyDescent="0.2">
      <c r="A128" s="16">
        <v>2161</v>
      </c>
      <c r="B128" s="14" t="s">
        <v>205</v>
      </c>
      <c r="C128" s="18">
        <v>0</v>
      </c>
    </row>
    <row r="129" spans="1:8" x14ac:dyDescent="0.2">
      <c r="A129" s="16">
        <v>2162</v>
      </c>
      <c r="B129" s="14" t="s">
        <v>206</v>
      </c>
      <c r="C129" s="18">
        <v>0</v>
      </c>
    </row>
    <row r="130" spans="1:8" x14ac:dyDescent="0.2">
      <c r="A130" s="16">
        <v>2163</v>
      </c>
      <c r="B130" s="14" t="s">
        <v>207</v>
      </c>
      <c r="C130" s="18">
        <v>0</v>
      </c>
    </row>
    <row r="131" spans="1:8" x14ac:dyDescent="0.2">
      <c r="A131" s="16">
        <v>2164</v>
      </c>
      <c r="B131" s="14" t="s">
        <v>208</v>
      </c>
      <c r="C131" s="18">
        <v>0</v>
      </c>
    </row>
    <row r="132" spans="1:8" x14ac:dyDescent="0.2">
      <c r="A132" s="16">
        <v>2165</v>
      </c>
      <c r="B132" s="14" t="s">
        <v>209</v>
      </c>
      <c r="C132" s="18">
        <v>0</v>
      </c>
    </row>
    <row r="133" spans="1:8" x14ac:dyDescent="0.2">
      <c r="A133" s="16">
        <v>2166</v>
      </c>
      <c r="B133" s="14" t="s">
        <v>210</v>
      </c>
      <c r="C133" s="18">
        <v>0</v>
      </c>
    </row>
    <row r="134" spans="1:8" x14ac:dyDescent="0.2">
      <c r="A134" s="16">
        <v>2250</v>
      </c>
      <c r="B134" s="14" t="s">
        <v>211</v>
      </c>
      <c r="C134" s="18">
        <f>SUM(C135:C140)</f>
        <v>0</v>
      </c>
    </row>
    <row r="135" spans="1:8" x14ac:dyDescent="0.2">
      <c r="A135" s="16">
        <v>2251</v>
      </c>
      <c r="B135" s="14" t="s">
        <v>212</v>
      </c>
      <c r="C135" s="18">
        <v>0</v>
      </c>
    </row>
    <row r="136" spans="1:8" x14ac:dyDescent="0.2">
      <c r="A136" s="16">
        <v>2252</v>
      </c>
      <c r="B136" s="14" t="s">
        <v>213</v>
      </c>
      <c r="C136" s="18">
        <v>0</v>
      </c>
    </row>
    <row r="137" spans="1:8" x14ac:dyDescent="0.2">
      <c r="A137" s="16">
        <v>2253</v>
      </c>
      <c r="B137" s="14" t="s">
        <v>214</v>
      </c>
      <c r="C137" s="18">
        <v>0</v>
      </c>
    </row>
    <row r="138" spans="1:8" x14ac:dyDescent="0.2">
      <c r="A138" s="16">
        <v>2254</v>
      </c>
      <c r="B138" s="14" t="s">
        <v>215</v>
      </c>
      <c r="C138" s="18">
        <v>0</v>
      </c>
    </row>
    <row r="139" spans="1:8" x14ac:dyDescent="0.2">
      <c r="A139" s="16">
        <v>2255</v>
      </c>
      <c r="B139" s="14" t="s">
        <v>216</v>
      </c>
      <c r="C139" s="18">
        <v>0</v>
      </c>
    </row>
    <row r="140" spans="1:8" x14ac:dyDescent="0.2">
      <c r="A140" s="16">
        <v>2256</v>
      </c>
      <c r="B140" s="14" t="s">
        <v>217</v>
      </c>
      <c r="C140" s="18">
        <v>0</v>
      </c>
    </row>
    <row r="142" spans="1:8" x14ac:dyDescent="0.2">
      <c r="A142" s="13" t="s">
        <v>570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87</v>
      </c>
      <c r="B143" s="17" t="s">
        <v>84</v>
      </c>
      <c r="C143" s="17" t="s">
        <v>85</v>
      </c>
      <c r="D143" s="17" t="s">
        <v>88</v>
      </c>
      <c r="E143" s="17" t="s">
        <v>128</v>
      </c>
      <c r="F143" s="17"/>
      <c r="G143" s="17"/>
      <c r="H143" s="17"/>
    </row>
    <row r="144" spans="1:8" x14ac:dyDescent="0.2">
      <c r="A144" s="16">
        <v>2150</v>
      </c>
      <c r="B144" s="14" t="s">
        <v>571</v>
      </c>
      <c r="C144" s="18">
        <f>SUM(C145:C147)</f>
        <v>0</v>
      </c>
    </row>
    <row r="145" spans="1:5" x14ac:dyDescent="0.2">
      <c r="A145" s="16">
        <v>2151</v>
      </c>
      <c r="B145" s="14" t="s">
        <v>572</v>
      </c>
      <c r="C145" s="18">
        <v>0</v>
      </c>
    </row>
    <row r="146" spans="1:5" x14ac:dyDescent="0.2">
      <c r="A146" s="16">
        <v>2152</v>
      </c>
      <c r="B146" s="14" t="s">
        <v>573</v>
      </c>
      <c r="C146" s="18">
        <v>0</v>
      </c>
    </row>
    <row r="147" spans="1:5" x14ac:dyDescent="0.2">
      <c r="A147" s="16">
        <v>2159</v>
      </c>
      <c r="B147" s="14" t="s">
        <v>218</v>
      </c>
      <c r="C147" s="18">
        <v>0</v>
      </c>
    </row>
    <row r="148" spans="1:5" x14ac:dyDescent="0.2">
      <c r="A148" s="16">
        <v>2240</v>
      </c>
      <c r="B148" s="14" t="s">
        <v>220</v>
      </c>
      <c r="C148" s="18">
        <f>SUM(C149:C151)</f>
        <v>0</v>
      </c>
    </row>
    <row r="149" spans="1:5" x14ac:dyDescent="0.2">
      <c r="A149" s="16">
        <v>2241</v>
      </c>
      <c r="B149" s="14" t="s">
        <v>221</v>
      </c>
      <c r="C149" s="18">
        <v>0</v>
      </c>
    </row>
    <row r="150" spans="1:5" x14ac:dyDescent="0.2">
      <c r="A150" s="16">
        <v>2242</v>
      </c>
      <c r="B150" s="14" t="s">
        <v>222</v>
      </c>
      <c r="C150" s="18">
        <v>0</v>
      </c>
    </row>
    <row r="151" spans="1:5" x14ac:dyDescent="0.2">
      <c r="A151" s="16">
        <v>2249</v>
      </c>
      <c r="B151" s="14" t="s">
        <v>223</v>
      </c>
      <c r="C151" s="18">
        <v>0</v>
      </c>
    </row>
    <row r="153" spans="1:5" x14ac:dyDescent="0.2">
      <c r="A153" s="127" t="s">
        <v>574</v>
      </c>
      <c r="B153" s="127"/>
      <c r="C153" s="127"/>
      <c r="D153" s="127"/>
      <c r="E153" s="127"/>
    </row>
    <row r="154" spans="1:5" x14ac:dyDescent="0.2">
      <c r="A154" s="128" t="s">
        <v>87</v>
      </c>
      <c r="B154" s="128" t="s">
        <v>84</v>
      </c>
      <c r="C154" s="128" t="s">
        <v>85</v>
      </c>
      <c r="D154" s="129" t="s">
        <v>88</v>
      </c>
      <c r="E154" s="129" t="s">
        <v>128</v>
      </c>
    </row>
    <row r="155" spans="1:5" x14ac:dyDescent="0.2">
      <c r="A155" s="130">
        <v>2170</v>
      </c>
      <c r="B155" s="131" t="s">
        <v>575</v>
      </c>
      <c r="C155" s="132">
        <f>SUM(C156:C158)</f>
        <v>0</v>
      </c>
      <c r="D155" s="131"/>
      <c r="E155" s="131"/>
    </row>
    <row r="156" spans="1:5" x14ac:dyDescent="0.2">
      <c r="A156" s="130">
        <v>2171</v>
      </c>
      <c r="B156" s="131" t="s">
        <v>576</v>
      </c>
      <c r="C156" s="132">
        <v>0</v>
      </c>
      <c r="D156" s="131"/>
      <c r="E156" s="131"/>
    </row>
    <row r="157" spans="1:5" x14ac:dyDescent="0.2">
      <c r="A157" s="130">
        <v>2172</v>
      </c>
      <c r="B157" s="131" t="s">
        <v>577</v>
      </c>
      <c r="C157" s="132">
        <v>0</v>
      </c>
      <c r="D157" s="131"/>
      <c r="E157" s="131"/>
    </row>
    <row r="158" spans="1:5" x14ac:dyDescent="0.2">
      <c r="A158" s="130">
        <v>2179</v>
      </c>
      <c r="B158" s="131" t="s">
        <v>578</v>
      </c>
      <c r="C158" s="132">
        <v>0</v>
      </c>
      <c r="D158" s="131"/>
      <c r="E158" s="131"/>
    </row>
    <row r="159" spans="1:5" x14ac:dyDescent="0.2">
      <c r="A159" s="130">
        <v>2260</v>
      </c>
      <c r="B159" s="131" t="s">
        <v>579</v>
      </c>
      <c r="C159" s="132">
        <f>SUM(C160:C163)</f>
        <v>0</v>
      </c>
      <c r="D159" s="131"/>
      <c r="E159" s="131"/>
    </row>
    <row r="160" spans="1:5" x14ac:dyDescent="0.2">
      <c r="A160" s="130">
        <v>2261</v>
      </c>
      <c r="B160" s="131" t="s">
        <v>580</v>
      </c>
      <c r="C160" s="132">
        <v>0</v>
      </c>
      <c r="D160" s="131"/>
      <c r="E160" s="131"/>
    </row>
    <row r="161" spans="1:5" x14ac:dyDescent="0.2">
      <c r="A161" s="130">
        <v>2262</v>
      </c>
      <c r="B161" s="131" t="s">
        <v>581</v>
      </c>
      <c r="C161" s="132">
        <v>0</v>
      </c>
      <c r="D161" s="131"/>
      <c r="E161" s="131"/>
    </row>
    <row r="162" spans="1:5" x14ac:dyDescent="0.2">
      <c r="A162" s="130">
        <v>2263</v>
      </c>
      <c r="B162" s="131" t="s">
        <v>582</v>
      </c>
      <c r="C162" s="132">
        <v>0</v>
      </c>
      <c r="D162" s="131"/>
      <c r="E162" s="131"/>
    </row>
    <row r="163" spans="1:5" x14ac:dyDescent="0.2">
      <c r="A163" s="130">
        <v>2269</v>
      </c>
      <c r="B163" s="131" t="s">
        <v>583</v>
      </c>
      <c r="C163" s="132">
        <v>0</v>
      </c>
      <c r="D163" s="131"/>
      <c r="E163" s="131"/>
    </row>
    <row r="164" spans="1:5" x14ac:dyDescent="0.2">
      <c r="A164" s="131"/>
      <c r="B164" s="131"/>
      <c r="C164" s="131"/>
      <c r="D164" s="131"/>
      <c r="E164" s="131"/>
    </row>
    <row r="165" spans="1:5" x14ac:dyDescent="0.2">
      <c r="A165" s="127" t="s">
        <v>584</v>
      </c>
      <c r="B165" s="127"/>
      <c r="C165" s="127"/>
      <c r="D165" s="127"/>
      <c r="E165" s="127"/>
    </row>
    <row r="166" spans="1:5" x14ac:dyDescent="0.2">
      <c r="A166" s="128" t="s">
        <v>87</v>
      </c>
      <c r="B166" s="128" t="s">
        <v>84</v>
      </c>
      <c r="C166" s="128" t="s">
        <v>85</v>
      </c>
      <c r="D166" s="129" t="s">
        <v>88</v>
      </c>
      <c r="E166" s="129" t="s">
        <v>128</v>
      </c>
    </row>
    <row r="167" spans="1:5" x14ac:dyDescent="0.2">
      <c r="A167" s="130">
        <v>2190</v>
      </c>
      <c r="B167" s="131" t="s">
        <v>585</v>
      </c>
      <c r="C167" s="132">
        <f>SUM(C168:C170)</f>
        <v>42598.28</v>
      </c>
      <c r="D167" s="131"/>
      <c r="E167" s="131"/>
    </row>
    <row r="168" spans="1:5" x14ac:dyDescent="0.2">
      <c r="A168" s="130">
        <v>2191</v>
      </c>
      <c r="B168" s="131" t="s">
        <v>586</v>
      </c>
      <c r="C168" s="132">
        <v>42598.28</v>
      </c>
      <c r="D168" s="131"/>
      <c r="E168" s="131"/>
    </row>
    <row r="169" spans="1:5" x14ac:dyDescent="0.2">
      <c r="A169" s="130">
        <v>2192</v>
      </c>
      <c r="B169" s="131" t="s">
        <v>587</v>
      </c>
      <c r="C169" s="132">
        <v>0</v>
      </c>
      <c r="D169" s="131"/>
      <c r="E169" s="131"/>
    </row>
    <row r="170" spans="1:5" x14ac:dyDescent="0.2">
      <c r="A170" s="130">
        <v>2199</v>
      </c>
      <c r="B170" s="131" t="s">
        <v>219</v>
      </c>
      <c r="C170" s="132">
        <v>0</v>
      </c>
      <c r="D170" s="131"/>
      <c r="E170" s="131"/>
    </row>
    <row r="171" spans="1:5" x14ac:dyDescent="0.2">
      <c r="A171" s="131"/>
      <c r="B171" s="131"/>
      <c r="C171" s="131"/>
      <c r="D171" s="131"/>
      <c r="E171" s="131"/>
    </row>
    <row r="172" spans="1:5" x14ac:dyDescent="0.2">
      <c r="A172" s="131"/>
      <c r="B172" s="131"/>
      <c r="C172" s="131"/>
      <c r="D172" s="131"/>
      <c r="E172" s="131"/>
    </row>
    <row r="173" spans="1:5" x14ac:dyDescent="0.2">
      <c r="A173" s="131"/>
      <c r="B173" s="131" t="s">
        <v>520</v>
      </c>
      <c r="C173" s="131"/>
      <c r="D173" s="131"/>
      <c r="E173" s="131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3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workbookViewId="0">
      <selection activeCell="A31" sqref="A1:F31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3" t="s">
        <v>600</v>
      </c>
      <c r="B1" s="173"/>
      <c r="C1" s="173"/>
      <c r="D1" s="21" t="s">
        <v>500</v>
      </c>
      <c r="E1" s="22">
        <v>2024</v>
      </c>
    </row>
    <row r="2" spans="1:5" ht="18.95" customHeight="1" x14ac:dyDescent="0.2">
      <c r="A2" s="173" t="s">
        <v>506</v>
      </c>
      <c r="B2" s="173"/>
      <c r="C2" s="173"/>
      <c r="D2" s="21" t="s">
        <v>501</v>
      </c>
      <c r="E2" s="22" t="s">
        <v>503</v>
      </c>
    </row>
    <row r="3" spans="1:5" ht="18.95" customHeight="1" x14ac:dyDescent="0.2">
      <c r="A3" s="173" t="s">
        <v>601</v>
      </c>
      <c r="B3" s="173"/>
      <c r="C3" s="173"/>
      <c r="D3" s="21" t="s">
        <v>502</v>
      </c>
      <c r="E3" s="22">
        <v>2</v>
      </c>
    </row>
    <row r="4" spans="1:5" ht="18.95" customHeight="1" x14ac:dyDescent="0.2">
      <c r="A4" s="173" t="s">
        <v>518</v>
      </c>
      <c r="B4" s="173"/>
      <c r="C4" s="173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108</v>
      </c>
      <c r="B7" s="25"/>
      <c r="C7" s="25"/>
      <c r="D7" s="25"/>
      <c r="E7" s="25"/>
    </row>
    <row r="8" spans="1:5" x14ac:dyDescent="0.2">
      <c r="A8" s="26" t="s">
        <v>87</v>
      </c>
      <c r="B8" s="26" t="s">
        <v>84</v>
      </c>
      <c r="C8" s="26" t="s">
        <v>85</v>
      </c>
      <c r="D8" s="26" t="s">
        <v>86</v>
      </c>
      <c r="E8" s="26" t="s">
        <v>88</v>
      </c>
    </row>
    <row r="9" spans="1:5" x14ac:dyDescent="0.2">
      <c r="A9" s="27">
        <v>3110</v>
      </c>
      <c r="B9" s="23" t="s">
        <v>255</v>
      </c>
      <c r="C9" s="28">
        <v>40162201.170000002</v>
      </c>
    </row>
    <row r="10" spans="1:5" x14ac:dyDescent="0.2">
      <c r="A10" s="27">
        <v>3120</v>
      </c>
      <c r="B10" s="23" t="s">
        <v>386</v>
      </c>
      <c r="C10" s="28">
        <v>3953712.43</v>
      </c>
    </row>
    <row r="11" spans="1:5" x14ac:dyDescent="0.2">
      <c r="A11" s="27">
        <v>3130</v>
      </c>
      <c r="B11" s="23" t="s">
        <v>387</v>
      </c>
      <c r="C11" s="28">
        <v>0</v>
      </c>
    </row>
    <row r="13" spans="1:5" x14ac:dyDescent="0.2">
      <c r="A13" s="25" t="s">
        <v>109</v>
      </c>
      <c r="B13" s="25"/>
      <c r="C13" s="25"/>
      <c r="D13" s="25"/>
      <c r="E13" s="25"/>
    </row>
    <row r="14" spans="1:5" x14ac:dyDescent="0.2">
      <c r="A14" s="26" t="s">
        <v>87</v>
      </c>
      <c r="B14" s="26" t="s">
        <v>84</v>
      </c>
      <c r="C14" s="26" t="s">
        <v>85</v>
      </c>
      <c r="D14" s="26" t="s">
        <v>388</v>
      </c>
      <c r="E14" s="26"/>
    </row>
    <row r="15" spans="1:5" x14ac:dyDescent="0.2">
      <c r="A15" s="27">
        <v>3210</v>
      </c>
      <c r="B15" s="23" t="s">
        <v>389</v>
      </c>
      <c r="C15" s="28">
        <v>19925764.559999999</v>
      </c>
    </row>
    <row r="16" spans="1:5" x14ac:dyDescent="0.2">
      <c r="A16" s="27">
        <v>3220</v>
      </c>
      <c r="B16" s="23" t="s">
        <v>390</v>
      </c>
      <c r="C16" s="28">
        <v>53288141.880000003</v>
      </c>
    </row>
    <row r="17" spans="1:3" x14ac:dyDescent="0.2">
      <c r="A17" s="27">
        <v>3230</v>
      </c>
      <c r="B17" s="23" t="s">
        <v>391</v>
      </c>
      <c r="C17" s="28">
        <f>SUM(C18:C21)</f>
        <v>0</v>
      </c>
    </row>
    <row r="18" spans="1:3" x14ac:dyDescent="0.2">
      <c r="A18" s="27">
        <v>3231</v>
      </c>
      <c r="B18" s="23" t="s">
        <v>392</v>
      </c>
      <c r="C18" s="28">
        <v>0</v>
      </c>
    </row>
    <row r="19" spans="1:3" x14ac:dyDescent="0.2">
      <c r="A19" s="27">
        <v>3232</v>
      </c>
      <c r="B19" s="23" t="s">
        <v>393</v>
      </c>
      <c r="C19" s="28">
        <v>0</v>
      </c>
    </row>
    <row r="20" spans="1:3" x14ac:dyDescent="0.2">
      <c r="A20" s="27">
        <v>3233</v>
      </c>
      <c r="B20" s="23" t="s">
        <v>394</v>
      </c>
      <c r="C20" s="28">
        <v>0</v>
      </c>
    </row>
    <row r="21" spans="1:3" x14ac:dyDescent="0.2">
      <c r="A21" s="27">
        <v>3239</v>
      </c>
      <c r="B21" s="23" t="s">
        <v>395</v>
      </c>
      <c r="C21" s="28">
        <v>0</v>
      </c>
    </row>
    <row r="22" spans="1:3" x14ac:dyDescent="0.2">
      <c r="A22" s="27">
        <v>3240</v>
      </c>
      <c r="B22" s="23" t="s">
        <v>396</v>
      </c>
      <c r="C22" s="28">
        <f>SUM(C23:C25)</f>
        <v>0</v>
      </c>
    </row>
    <row r="23" spans="1:3" x14ac:dyDescent="0.2">
      <c r="A23" s="27">
        <v>3241</v>
      </c>
      <c r="B23" s="23" t="s">
        <v>397</v>
      </c>
      <c r="C23" s="28">
        <v>0</v>
      </c>
    </row>
    <row r="24" spans="1:3" x14ac:dyDescent="0.2">
      <c r="A24" s="27">
        <v>3242</v>
      </c>
      <c r="B24" s="23" t="s">
        <v>398</v>
      </c>
      <c r="C24" s="28">
        <v>0</v>
      </c>
    </row>
    <row r="25" spans="1:3" x14ac:dyDescent="0.2">
      <c r="A25" s="27">
        <v>3243</v>
      </c>
      <c r="B25" s="23" t="s">
        <v>399</v>
      </c>
      <c r="C25" s="28">
        <v>0</v>
      </c>
    </row>
    <row r="26" spans="1:3" x14ac:dyDescent="0.2">
      <c r="A26" s="27">
        <v>3250</v>
      </c>
      <c r="B26" s="23" t="s">
        <v>400</v>
      </c>
      <c r="C26" s="28">
        <f>SUM(C27:C28)</f>
        <v>0</v>
      </c>
    </row>
    <row r="27" spans="1:3" x14ac:dyDescent="0.2">
      <c r="A27" s="27">
        <v>3251</v>
      </c>
      <c r="B27" s="23" t="s">
        <v>401</v>
      </c>
      <c r="C27" s="28">
        <v>0</v>
      </c>
    </row>
    <row r="28" spans="1:3" x14ac:dyDescent="0.2">
      <c r="A28" s="27">
        <v>3252</v>
      </c>
      <c r="B28" s="23" t="s">
        <v>402</v>
      </c>
      <c r="C28" s="28">
        <v>0</v>
      </c>
    </row>
    <row r="30" spans="1:3" x14ac:dyDescent="0.2">
      <c r="B30" s="23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7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30" zoomScaleNormal="130" workbookViewId="0">
      <selection activeCell="A149" sqref="A1:E149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3" t="s">
        <v>600</v>
      </c>
      <c r="B1" s="173"/>
      <c r="C1" s="173"/>
      <c r="D1" s="21" t="s">
        <v>500</v>
      </c>
      <c r="E1" s="22">
        <v>2024</v>
      </c>
    </row>
    <row r="2" spans="1:5" s="29" customFormat="1" ht="18.95" customHeight="1" x14ac:dyDescent="0.25">
      <c r="A2" s="173" t="s">
        <v>507</v>
      </c>
      <c r="B2" s="173"/>
      <c r="C2" s="173"/>
      <c r="D2" s="21" t="s">
        <v>501</v>
      </c>
      <c r="E2" s="22" t="s">
        <v>503</v>
      </c>
    </row>
    <row r="3" spans="1:5" s="29" customFormat="1" ht="18.95" customHeight="1" x14ac:dyDescent="0.25">
      <c r="A3" s="173" t="s">
        <v>601</v>
      </c>
      <c r="B3" s="173"/>
      <c r="C3" s="173"/>
      <c r="D3" s="21" t="s">
        <v>502</v>
      </c>
      <c r="E3" s="22">
        <v>2</v>
      </c>
    </row>
    <row r="4" spans="1:5" s="29" customFormat="1" ht="18.95" customHeight="1" x14ac:dyDescent="0.25">
      <c r="A4" s="173" t="s">
        <v>518</v>
      </c>
      <c r="B4" s="173"/>
      <c r="C4" s="173"/>
      <c r="D4" s="21"/>
      <c r="E4" s="22"/>
    </row>
    <row r="5" spans="1:5" x14ac:dyDescent="0.2">
      <c r="A5" s="24" t="s">
        <v>117</v>
      </c>
      <c r="B5" s="25"/>
      <c r="C5" s="25"/>
      <c r="D5" s="25"/>
      <c r="E5" s="25"/>
    </row>
    <row r="7" spans="1:5" x14ac:dyDescent="0.2">
      <c r="A7" s="25" t="s">
        <v>594</v>
      </c>
      <c r="B7" s="25"/>
      <c r="C7" s="25"/>
      <c r="D7" s="25"/>
      <c r="E7" s="25"/>
    </row>
    <row r="8" spans="1:5" x14ac:dyDescent="0.2">
      <c r="A8" s="26" t="s">
        <v>87</v>
      </c>
      <c r="B8" s="26" t="s">
        <v>84</v>
      </c>
      <c r="C8" s="83">
        <v>2024</v>
      </c>
      <c r="D8" s="83">
        <v>2023</v>
      </c>
      <c r="E8" s="26"/>
    </row>
    <row r="9" spans="1:5" x14ac:dyDescent="0.2">
      <c r="A9" s="27">
        <v>1111</v>
      </c>
      <c r="B9" s="23" t="s">
        <v>403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404</v>
      </c>
      <c r="C10" s="28">
        <v>35984946.210000001</v>
      </c>
      <c r="D10" s="28">
        <v>23704639.649999999</v>
      </c>
    </row>
    <row r="11" spans="1:5" x14ac:dyDescent="0.2">
      <c r="A11" s="27">
        <v>1113</v>
      </c>
      <c r="B11" s="23" t="s">
        <v>405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118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119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406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407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521</v>
      </c>
      <c r="C16" s="84">
        <f>SUM(C9:C15)</f>
        <v>35984946.210000001</v>
      </c>
      <c r="D16" s="84">
        <f>SUM(D9:D15)</f>
        <v>23704639.649999999</v>
      </c>
    </row>
    <row r="19" spans="1:4" x14ac:dyDescent="0.2">
      <c r="A19" s="25" t="s">
        <v>595</v>
      </c>
      <c r="B19" s="25"/>
      <c r="C19" s="25"/>
      <c r="D19" s="25"/>
    </row>
    <row r="20" spans="1:4" x14ac:dyDescent="0.2">
      <c r="A20" s="26" t="s">
        <v>87</v>
      </c>
      <c r="B20" s="26" t="s">
        <v>84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150</v>
      </c>
      <c r="C21" s="84">
        <f>SUM(C22:C28)</f>
        <v>331467.12</v>
      </c>
      <c r="D21" s="84">
        <f>SUM(D22:D28)</f>
        <v>0</v>
      </c>
    </row>
    <row r="22" spans="1:4" x14ac:dyDescent="0.2">
      <c r="A22" s="27">
        <v>1231</v>
      </c>
      <c r="B22" s="23" t="s">
        <v>151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152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153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154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155</v>
      </c>
      <c r="C26" s="28">
        <v>331467.12</v>
      </c>
      <c r="D26" s="28">
        <v>0</v>
      </c>
    </row>
    <row r="27" spans="1:4" x14ac:dyDescent="0.2">
      <c r="A27" s="27">
        <v>1236</v>
      </c>
      <c r="B27" s="23" t="s">
        <v>156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157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158</v>
      </c>
      <c r="C29" s="84">
        <f>SUM(C30:C37)</f>
        <v>674886.51</v>
      </c>
      <c r="D29" s="84">
        <f>SUM(D30:D37)</f>
        <v>2478015.89</v>
      </c>
    </row>
    <row r="30" spans="1:4" x14ac:dyDescent="0.2">
      <c r="A30" s="27">
        <v>1241</v>
      </c>
      <c r="B30" s="23" t="s">
        <v>159</v>
      </c>
      <c r="C30" s="28">
        <v>219888.39</v>
      </c>
      <c r="D30" s="28">
        <v>761339.78</v>
      </c>
    </row>
    <row r="31" spans="1:4" x14ac:dyDescent="0.2">
      <c r="A31" s="27">
        <v>1242</v>
      </c>
      <c r="B31" s="23" t="s">
        <v>160</v>
      </c>
      <c r="C31" s="28">
        <v>6239</v>
      </c>
      <c r="D31" s="28">
        <v>28625.1</v>
      </c>
    </row>
    <row r="32" spans="1:4" x14ac:dyDescent="0.2">
      <c r="A32" s="27">
        <v>1243</v>
      </c>
      <c r="B32" s="23" t="s">
        <v>161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162</v>
      </c>
      <c r="C33" s="28">
        <v>111181.05</v>
      </c>
      <c r="D33" s="28">
        <v>845847.84</v>
      </c>
    </row>
    <row r="34" spans="1:5" x14ac:dyDescent="0.2">
      <c r="A34" s="27">
        <v>1245</v>
      </c>
      <c r="B34" s="23" t="s">
        <v>163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164</v>
      </c>
      <c r="C35" s="28">
        <v>337578.07</v>
      </c>
      <c r="D35" s="28">
        <v>842203.17</v>
      </c>
    </row>
    <row r="36" spans="1:5" x14ac:dyDescent="0.2">
      <c r="A36" s="27">
        <v>1247</v>
      </c>
      <c r="B36" s="23" t="s">
        <v>165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166</v>
      </c>
      <c r="C37" s="28">
        <v>0</v>
      </c>
      <c r="D37" s="28">
        <v>0</v>
      </c>
    </row>
    <row r="38" spans="1:5" x14ac:dyDescent="0.2">
      <c r="A38" s="133">
        <v>1250</v>
      </c>
      <c r="B38" s="134" t="s">
        <v>168</v>
      </c>
      <c r="C38" s="135">
        <f>SUM(C39:C43)</f>
        <v>0</v>
      </c>
      <c r="D38" s="135">
        <f>SUM(D39:D43)</f>
        <v>49939</v>
      </c>
    </row>
    <row r="39" spans="1:5" x14ac:dyDescent="0.2">
      <c r="A39" s="136">
        <v>1251</v>
      </c>
      <c r="B39" s="137" t="s">
        <v>169</v>
      </c>
      <c r="C39" s="138">
        <v>0</v>
      </c>
      <c r="D39" s="138">
        <v>49939</v>
      </c>
    </row>
    <row r="40" spans="1:5" x14ac:dyDescent="0.2">
      <c r="A40" s="136">
        <v>1252</v>
      </c>
      <c r="B40" s="137" t="s">
        <v>170</v>
      </c>
      <c r="C40" s="138">
        <v>0</v>
      </c>
      <c r="D40" s="138">
        <v>0</v>
      </c>
    </row>
    <row r="41" spans="1:5" x14ac:dyDescent="0.2">
      <c r="A41" s="136">
        <v>1253</v>
      </c>
      <c r="B41" s="137" t="s">
        <v>171</v>
      </c>
      <c r="C41" s="138">
        <v>0</v>
      </c>
      <c r="D41" s="138">
        <v>0</v>
      </c>
    </row>
    <row r="42" spans="1:5" x14ac:dyDescent="0.2">
      <c r="A42" s="136">
        <v>1254</v>
      </c>
      <c r="B42" s="137" t="s">
        <v>172</v>
      </c>
      <c r="C42" s="138">
        <v>0</v>
      </c>
      <c r="D42" s="138">
        <v>0</v>
      </c>
    </row>
    <row r="43" spans="1:5" x14ac:dyDescent="0.2">
      <c r="A43" s="136">
        <v>1259</v>
      </c>
      <c r="B43" s="137" t="s">
        <v>173</v>
      </c>
      <c r="C43" s="138">
        <v>0</v>
      </c>
      <c r="D43" s="138">
        <v>0</v>
      </c>
    </row>
    <row r="44" spans="1:5" x14ac:dyDescent="0.2">
      <c r="B44" s="85" t="s">
        <v>522</v>
      </c>
      <c r="C44" s="84">
        <f>C21+C29+C38</f>
        <v>1006353.63</v>
      </c>
      <c r="D44" s="84">
        <f>D21+D29+D38</f>
        <v>2527954.89</v>
      </c>
    </row>
    <row r="46" spans="1:5" x14ac:dyDescent="0.2">
      <c r="A46" s="25" t="s">
        <v>596</v>
      </c>
      <c r="B46" s="25"/>
      <c r="C46" s="25"/>
      <c r="D46" s="25"/>
      <c r="E46" s="25"/>
    </row>
    <row r="47" spans="1:5" x14ac:dyDescent="0.2">
      <c r="A47" s="26" t="s">
        <v>87</v>
      </c>
      <c r="B47" s="26" t="s">
        <v>84</v>
      </c>
      <c r="C47" s="83">
        <v>2024</v>
      </c>
      <c r="D47" s="83">
        <v>2023</v>
      </c>
      <c r="E47" s="26"/>
    </row>
    <row r="48" spans="1:5" x14ac:dyDescent="0.2">
      <c r="A48" s="34">
        <v>3210</v>
      </c>
      <c r="B48" s="35" t="s">
        <v>523</v>
      </c>
      <c r="C48" s="84">
        <v>19925764.559999999</v>
      </c>
      <c r="D48" s="84">
        <v>17239907.690000001</v>
      </c>
    </row>
    <row r="49" spans="1:4" x14ac:dyDescent="0.2">
      <c r="A49" s="27"/>
      <c r="B49" s="85" t="s">
        <v>512</v>
      </c>
      <c r="C49" s="84">
        <f>C54+C66+C94+C97+C50</f>
        <v>948.27</v>
      </c>
      <c r="D49" s="84">
        <f>D54+D66+D94+D97+D50</f>
        <v>5759355.7400000002</v>
      </c>
    </row>
    <row r="50" spans="1:4" x14ac:dyDescent="0.2">
      <c r="A50" s="100">
        <v>5100</v>
      </c>
      <c r="B50" s="101" t="s">
        <v>280</v>
      </c>
      <c r="C50" s="102">
        <f>SUM(C53+C51)</f>
        <v>0</v>
      </c>
      <c r="D50" s="102">
        <f>SUM(D53+D51)</f>
        <v>0</v>
      </c>
    </row>
    <row r="51" spans="1:4" x14ac:dyDescent="0.2">
      <c r="A51" s="141">
        <v>5120</v>
      </c>
      <c r="B51" s="155" t="s">
        <v>146</v>
      </c>
      <c r="C51" s="156">
        <f>C52</f>
        <v>0</v>
      </c>
      <c r="D51" s="156">
        <f>D52</f>
        <v>0</v>
      </c>
    </row>
    <row r="52" spans="1:4" x14ac:dyDescent="0.2">
      <c r="A52" s="130">
        <v>5120</v>
      </c>
      <c r="B52" s="157" t="s">
        <v>146</v>
      </c>
      <c r="C52" s="132">
        <v>0</v>
      </c>
      <c r="D52" s="132">
        <v>0</v>
      </c>
    </row>
    <row r="53" spans="1:4" x14ac:dyDescent="0.2">
      <c r="A53" s="103">
        <v>5130</v>
      </c>
      <c r="B53" s="104" t="s">
        <v>542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345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513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347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514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350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515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353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516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516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517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357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358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359</v>
      </c>
      <c r="C66" s="84">
        <f>C67+C76+C79+C85</f>
        <v>0</v>
      </c>
      <c r="D66" s="84">
        <f>D67+D76+D79+D85</f>
        <v>2586618.06</v>
      </c>
    </row>
    <row r="67" spans="1:4" x14ac:dyDescent="0.2">
      <c r="A67" s="27">
        <v>5510</v>
      </c>
      <c r="B67" s="23" t="s">
        <v>360</v>
      </c>
      <c r="C67" s="28">
        <f>SUM(C68:C75)</f>
        <v>0</v>
      </c>
      <c r="D67" s="28">
        <f>SUM(D68:D75)</f>
        <v>2586618.06</v>
      </c>
    </row>
    <row r="68" spans="1:4" x14ac:dyDescent="0.2">
      <c r="A68" s="27">
        <v>5511</v>
      </c>
      <c r="B68" s="23" t="s">
        <v>361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362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363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364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365</v>
      </c>
      <c r="C72" s="28">
        <v>0</v>
      </c>
      <c r="D72" s="28">
        <v>2492862.86</v>
      </c>
    </row>
    <row r="73" spans="1:4" x14ac:dyDescent="0.2">
      <c r="A73" s="27">
        <v>5516</v>
      </c>
      <c r="B73" s="23" t="s">
        <v>366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367</v>
      </c>
      <c r="C74" s="28">
        <v>0</v>
      </c>
      <c r="D74" s="28">
        <v>93755.199999999997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368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369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370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371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372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373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374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375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376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377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378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379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380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381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276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382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383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384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385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524</v>
      </c>
      <c r="C97" s="84">
        <f>SUM(C98:C102)</f>
        <v>948.27</v>
      </c>
      <c r="D97" s="84">
        <f>SUM(D98:D102)</f>
        <v>3172737.68</v>
      </c>
    </row>
    <row r="98" spans="1:4" x14ac:dyDescent="0.2">
      <c r="A98" s="27">
        <v>2111</v>
      </c>
      <c r="B98" s="23" t="s">
        <v>525</v>
      </c>
      <c r="C98" s="28">
        <v>0</v>
      </c>
      <c r="D98" s="28">
        <v>557005.78</v>
      </c>
    </row>
    <row r="99" spans="1:4" x14ac:dyDescent="0.2">
      <c r="A99" s="27">
        <v>2112</v>
      </c>
      <c r="B99" s="23" t="s">
        <v>526</v>
      </c>
      <c r="C99" s="28">
        <v>0</v>
      </c>
      <c r="D99" s="28">
        <v>721358.34</v>
      </c>
    </row>
    <row r="100" spans="1:4" x14ac:dyDescent="0.2">
      <c r="A100" s="27">
        <v>2112</v>
      </c>
      <c r="B100" s="23" t="s">
        <v>527</v>
      </c>
      <c r="C100" s="28">
        <v>948.27</v>
      </c>
      <c r="D100" s="28">
        <v>1650162.46</v>
      </c>
    </row>
    <row r="101" spans="1:4" x14ac:dyDescent="0.2">
      <c r="A101" s="27">
        <v>2115</v>
      </c>
      <c r="B101" s="23" t="s">
        <v>528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529</v>
      </c>
      <c r="C102" s="28">
        <v>0</v>
      </c>
      <c r="D102" s="28">
        <v>244211.1</v>
      </c>
    </row>
    <row r="103" spans="1:4" x14ac:dyDescent="0.2">
      <c r="A103" s="27"/>
      <c r="B103" s="85" t="s">
        <v>530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543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544</v>
      </c>
      <c r="C105" s="109">
        <v>0</v>
      </c>
      <c r="D105" s="109">
        <v>0</v>
      </c>
    </row>
    <row r="106" spans="1:4" x14ac:dyDescent="0.2">
      <c r="A106" s="103"/>
      <c r="B106" s="108" t="s">
        <v>545</v>
      </c>
      <c r="C106" s="109">
        <v>0</v>
      </c>
      <c r="D106" s="109">
        <v>0</v>
      </c>
    </row>
    <row r="107" spans="1:4" x14ac:dyDescent="0.2">
      <c r="A107" s="103"/>
      <c r="B107" s="108" t="s">
        <v>546</v>
      </c>
      <c r="C107" s="109">
        <v>0</v>
      </c>
      <c r="D107" s="109">
        <v>0</v>
      </c>
    </row>
    <row r="108" spans="1:4" x14ac:dyDescent="0.2">
      <c r="A108" s="103"/>
      <c r="B108" s="108" t="s">
        <v>547</v>
      </c>
      <c r="C108" s="109">
        <v>0</v>
      </c>
      <c r="D108" s="109">
        <v>0</v>
      </c>
    </row>
    <row r="109" spans="1:4" x14ac:dyDescent="0.2">
      <c r="A109" s="103"/>
      <c r="B109" s="110" t="s">
        <v>548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174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549</v>
      </c>
      <c r="C111" s="109">
        <v>0</v>
      </c>
      <c r="D111" s="109">
        <v>0</v>
      </c>
    </row>
    <row r="112" spans="1:4" x14ac:dyDescent="0.2">
      <c r="A112" s="103"/>
      <c r="B112" s="110" t="s">
        <v>550</v>
      </c>
      <c r="C112" s="102">
        <f>+C113+C135</f>
        <v>0</v>
      </c>
      <c r="D112" s="102">
        <f>+D113+D135</f>
        <v>-0.54</v>
      </c>
    </row>
    <row r="113" spans="1:4" x14ac:dyDescent="0.2">
      <c r="A113" s="100">
        <v>4300</v>
      </c>
      <c r="B113" s="106" t="s">
        <v>551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263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432</v>
      </c>
      <c r="C115" s="109">
        <v>0</v>
      </c>
      <c r="D115" s="154">
        <v>0</v>
      </c>
    </row>
    <row r="116" spans="1:4" x14ac:dyDescent="0.2">
      <c r="A116" s="103">
        <v>4319</v>
      </c>
      <c r="B116" s="108" t="s">
        <v>264</v>
      </c>
      <c r="C116" s="109">
        <v>0</v>
      </c>
      <c r="D116" s="154">
        <v>0</v>
      </c>
    </row>
    <row r="117" spans="1:4" x14ac:dyDescent="0.2">
      <c r="A117" s="100">
        <v>4320</v>
      </c>
      <c r="B117" s="106" t="s">
        <v>265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266</v>
      </c>
      <c r="C118" s="109">
        <v>0</v>
      </c>
      <c r="D118" s="154">
        <v>0</v>
      </c>
    </row>
    <row r="119" spans="1:4" x14ac:dyDescent="0.2">
      <c r="A119" s="103">
        <v>4322</v>
      </c>
      <c r="B119" s="108" t="s">
        <v>267</v>
      </c>
      <c r="C119" s="109">
        <v>0</v>
      </c>
      <c r="D119" s="154">
        <v>0</v>
      </c>
    </row>
    <row r="120" spans="1:4" x14ac:dyDescent="0.2">
      <c r="A120" s="103">
        <v>4323</v>
      </c>
      <c r="B120" s="108" t="s">
        <v>268</v>
      </c>
      <c r="C120" s="109">
        <v>0</v>
      </c>
      <c r="D120" s="154">
        <v>0</v>
      </c>
    </row>
    <row r="121" spans="1:4" x14ac:dyDescent="0.2">
      <c r="A121" s="103">
        <v>4324</v>
      </c>
      <c r="B121" s="108" t="s">
        <v>269</v>
      </c>
      <c r="C121" s="109">
        <v>0</v>
      </c>
      <c r="D121" s="154">
        <v>0</v>
      </c>
    </row>
    <row r="122" spans="1:4" x14ac:dyDescent="0.2">
      <c r="A122" s="103">
        <v>4325</v>
      </c>
      <c r="B122" s="108" t="s">
        <v>270</v>
      </c>
      <c r="C122" s="109">
        <v>0</v>
      </c>
      <c r="D122" s="154">
        <v>0</v>
      </c>
    </row>
    <row r="123" spans="1:4" x14ac:dyDescent="0.2">
      <c r="A123" s="100">
        <v>4330</v>
      </c>
      <c r="B123" s="106" t="s">
        <v>271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271</v>
      </c>
      <c r="C124" s="109">
        <v>0</v>
      </c>
      <c r="D124" s="154">
        <v>0</v>
      </c>
    </row>
    <row r="125" spans="1:4" x14ac:dyDescent="0.2">
      <c r="A125" s="100">
        <v>4340</v>
      </c>
      <c r="B125" s="106" t="s">
        <v>272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272</v>
      </c>
      <c r="C126" s="109">
        <v>0</v>
      </c>
      <c r="D126" s="154">
        <v>0</v>
      </c>
    </row>
    <row r="127" spans="1:4" x14ac:dyDescent="0.2">
      <c r="A127" s="141">
        <v>4390</v>
      </c>
      <c r="B127" s="142" t="s">
        <v>273</v>
      </c>
      <c r="C127" s="143">
        <f>SUM(C128:C134)</f>
        <v>0</v>
      </c>
      <c r="D127" s="143">
        <f>SUM(D128:D134)</f>
        <v>0</v>
      </c>
    </row>
    <row r="128" spans="1:4" x14ac:dyDescent="0.2">
      <c r="A128" s="81">
        <v>4392</v>
      </c>
      <c r="B128" s="139" t="s">
        <v>274</v>
      </c>
      <c r="C128" s="140">
        <v>0</v>
      </c>
      <c r="D128" s="140">
        <v>0</v>
      </c>
    </row>
    <row r="129" spans="1:4" x14ac:dyDescent="0.2">
      <c r="A129" s="81">
        <v>4393</v>
      </c>
      <c r="B129" s="139" t="s">
        <v>433</v>
      </c>
      <c r="C129" s="140">
        <v>0</v>
      </c>
      <c r="D129" s="140">
        <v>0</v>
      </c>
    </row>
    <row r="130" spans="1:4" x14ac:dyDescent="0.2">
      <c r="A130" s="81">
        <v>4394</v>
      </c>
      <c r="B130" s="139" t="s">
        <v>275</v>
      </c>
      <c r="C130" s="140">
        <v>0</v>
      </c>
      <c r="D130" s="140">
        <v>0</v>
      </c>
    </row>
    <row r="131" spans="1:4" x14ac:dyDescent="0.2">
      <c r="A131" s="81">
        <v>4395</v>
      </c>
      <c r="B131" s="139" t="s">
        <v>276</v>
      </c>
      <c r="C131" s="140">
        <v>0</v>
      </c>
      <c r="D131" s="140">
        <v>0</v>
      </c>
    </row>
    <row r="132" spans="1:4" x14ac:dyDescent="0.2">
      <c r="A132" s="81">
        <v>4396</v>
      </c>
      <c r="B132" s="139" t="s">
        <v>277</v>
      </c>
      <c r="C132" s="140">
        <v>0</v>
      </c>
      <c r="D132" s="140">
        <v>0</v>
      </c>
    </row>
    <row r="133" spans="1:4" x14ac:dyDescent="0.2">
      <c r="A133" s="81">
        <v>4397</v>
      </c>
      <c r="B133" s="139" t="s">
        <v>434</v>
      </c>
      <c r="C133" s="140">
        <v>0</v>
      </c>
      <c r="D133" s="140">
        <v>0</v>
      </c>
    </row>
    <row r="134" spans="1:4" x14ac:dyDescent="0.2">
      <c r="A134" s="103">
        <v>4399</v>
      </c>
      <c r="B134" s="108" t="s">
        <v>273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531</v>
      </c>
      <c r="C135" s="84">
        <f>SUM(C136:C144)</f>
        <v>0</v>
      </c>
      <c r="D135" s="84">
        <f>SUM(D136:D144)</f>
        <v>-0.54</v>
      </c>
    </row>
    <row r="136" spans="1:4" x14ac:dyDescent="0.2">
      <c r="A136" s="27">
        <v>1124</v>
      </c>
      <c r="B136" s="89" t="s">
        <v>532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533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534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535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536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537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538</v>
      </c>
      <c r="C142" s="28">
        <v>0</v>
      </c>
      <c r="D142" s="28">
        <v>-0.54</v>
      </c>
    </row>
    <row r="143" spans="1:4" x14ac:dyDescent="0.2">
      <c r="A143" s="27">
        <v>1122</v>
      </c>
      <c r="B143" s="89" t="s">
        <v>539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540</v>
      </c>
      <c r="C144" s="28">
        <v>0</v>
      </c>
      <c r="D144" s="28">
        <v>0</v>
      </c>
    </row>
    <row r="145" spans="1:4" x14ac:dyDescent="0.2">
      <c r="A145" s="27"/>
      <c r="B145" s="91" t="s">
        <v>541</v>
      </c>
      <c r="C145" s="84">
        <f>C48+C49+C103-C109-C112</f>
        <v>19926712.829999998</v>
      </c>
      <c r="D145" s="84">
        <f>D48+D49+D103-D109-D112</f>
        <v>22999263.969999999</v>
      </c>
    </row>
    <row r="147" spans="1:4" x14ac:dyDescent="0.2">
      <c r="B147" s="23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scale="72" fitToHeight="0" orientation="portrait" r:id="rId1"/>
  <ignoredErrors>
    <ignoredError sqref="C16:D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activeCell="A25" sqref="A1:F25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4" t="s">
        <v>600</v>
      </c>
      <c r="B1" s="175"/>
      <c r="C1" s="176"/>
    </row>
    <row r="2" spans="1:3" s="30" customFormat="1" ht="18" customHeight="1" x14ac:dyDescent="0.25">
      <c r="A2" s="177" t="s">
        <v>508</v>
      </c>
      <c r="B2" s="178"/>
      <c r="C2" s="179"/>
    </row>
    <row r="3" spans="1:3" s="30" customFormat="1" ht="18" customHeight="1" x14ac:dyDescent="0.25">
      <c r="A3" s="177" t="s">
        <v>601</v>
      </c>
      <c r="B3" s="178"/>
      <c r="C3" s="179"/>
    </row>
    <row r="4" spans="1:3" s="32" customFormat="1" ht="18" customHeight="1" x14ac:dyDescent="0.2">
      <c r="A4" s="180" t="s">
        <v>509</v>
      </c>
      <c r="B4" s="181"/>
      <c r="C4" s="182"/>
    </row>
    <row r="5" spans="1:3" s="32" customFormat="1" ht="18" customHeight="1" x14ac:dyDescent="0.2">
      <c r="A5" s="47"/>
      <c r="B5" s="144" t="s">
        <v>408</v>
      </c>
      <c r="C5" s="149">
        <v>2024</v>
      </c>
    </row>
    <row r="6" spans="1:3" x14ac:dyDescent="0.2">
      <c r="A6" s="47" t="s">
        <v>437</v>
      </c>
      <c r="B6" s="47"/>
      <c r="C6" s="92">
        <v>43385903.869999997</v>
      </c>
    </row>
    <row r="7" spans="1:3" x14ac:dyDescent="0.2">
      <c r="A7" s="48"/>
      <c r="B7" s="49"/>
      <c r="C7" s="50"/>
    </row>
    <row r="8" spans="1:3" x14ac:dyDescent="0.2">
      <c r="A8" s="57" t="s">
        <v>438</v>
      </c>
      <c r="B8" s="57"/>
      <c r="C8" s="93">
        <f>SUM(C9:C14)</f>
        <v>0</v>
      </c>
    </row>
    <row r="9" spans="1:3" x14ac:dyDescent="0.2">
      <c r="A9" s="64" t="s">
        <v>439</v>
      </c>
      <c r="B9" s="63" t="s">
        <v>263</v>
      </c>
      <c r="C9" s="94">
        <v>0</v>
      </c>
    </row>
    <row r="10" spans="1:3" x14ac:dyDescent="0.2">
      <c r="A10" s="51" t="s">
        <v>440</v>
      </c>
      <c r="B10" s="52" t="s">
        <v>449</v>
      </c>
      <c r="C10" s="94">
        <v>0</v>
      </c>
    </row>
    <row r="11" spans="1:3" x14ac:dyDescent="0.2">
      <c r="A11" s="51" t="s">
        <v>441</v>
      </c>
      <c r="B11" s="52" t="s">
        <v>271</v>
      </c>
      <c r="C11" s="94">
        <v>0</v>
      </c>
    </row>
    <row r="12" spans="1:3" x14ac:dyDescent="0.2">
      <c r="A12" s="51" t="s">
        <v>442</v>
      </c>
      <c r="B12" s="52" t="s">
        <v>272</v>
      </c>
      <c r="C12" s="94">
        <v>0</v>
      </c>
    </row>
    <row r="13" spans="1:3" x14ac:dyDescent="0.2">
      <c r="A13" s="51" t="s">
        <v>443</v>
      </c>
      <c r="B13" s="52" t="s">
        <v>273</v>
      </c>
      <c r="C13" s="94">
        <v>0</v>
      </c>
    </row>
    <row r="14" spans="1:3" x14ac:dyDescent="0.2">
      <c r="A14" s="53" t="s">
        <v>444</v>
      </c>
      <c r="B14" s="54" t="s">
        <v>445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42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448</v>
      </c>
      <c r="C17" s="94">
        <v>0</v>
      </c>
    </row>
    <row r="18" spans="1:3" x14ac:dyDescent="0.2">
      <c r="A18" s="59">
        <v>3.2</v>
      </c>
      <c r="B18" s="52" t="s">
        <v>446</v>
      </c>
      <c r="C18" s="94">
        <v>0</v>
      </c>
    </row>
    <row r="19" spans="1:3" x14ac:dyDescent="0.2">
      <c r="A19" s="59">
        <v>3.3</v>
      </c>
      <c r="B19" s="54" t="s">
        <v>447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552</v>
      </c>
      <c r="B21" s="62"/>
      <c r="C21" s="92">
        <f>C6+C8-C16</f>
        <v>43385903.869999997</v>
      </c>
    </row>
    <row r="23" spans="1:3" x14ac:dyDescent="0.2">
      <c r="B23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workbookViewId="0">
      <selection activeCell="A44" sqref="A1:E44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3" t="s">
        <v>600</v>
      </c>
      <c r="B1" s="184"/>
      <c r="C1" s="185"/>
    </row>
    <row r="2" spans="1:3" s="33" customFormat="1" ht="18.95" customHeight="1" x14ac:dyDescent="0.25">
      <c r="A2" s="186" t="s">
        <v>510</v>
      </c>
      <c r="B2" s="187"/>
      <c r="C2" s="188"/>
    </row>
    <row r="3" spans="1:3" s="33" customFormat="1" ht="18.95" customHeight="1" x14ac:dyDescent="0.25">
      <c r="A3" s="186" t="s">
        <v>601</v>
      </c>
      <c r="B3" s="187"/>
      <c r="C3" s="188"/>
    </row>
    <row r="4" spans="1:3" x14ac:dyDescent="0.2">
      <c r="A4" s="180" t="s">
        <v>509</v>
      </c>
      <c r="B4" s="181"/>
      <c r="C4" s="182"/>
    </row>
    <row r="5" spans="1:3" ht="22.15" customHeight="1" x14ac:dyDescent="0.2">
      <c r="A5" s="115"/>
      <c r="B5" s="116" t="s">
        <v>408</v>
      </c>
      <c r="C5" s="149">
        <v>2024</v>
      </c>
    </row>
    <row r="6" spans="1:3" x14ac:dyDescent="0.2">
      <c r="A6" s="72" t="s">
        <v>450</v>
      </c>
      <c r="B6" s="47"/>
      <c r="C6" s="96">
        <v>24466492.940000001</v>
      </c>
    </row>
    <row r="7" spans="1:3" x14ac:dyDescent="0.2">
      <c r="A7" s="66"/>
      <c r="B7" s="49"/>
      <c r="C7" s="67"/>
    </row>
    <row r="8" spans="1:3" x14ac:dyDescent="0.2">
      <c r="A8" s="57" t="s">
        <v>451</v>
      </c>
      <c r="B8" s="68"/>
      <c r="C8" s="93">
        <f>SUM(C9:C29)</f>
        <v>1006353.63</v>
      </c>
    </row>
    <row r="9" spans="1:3" x14ac:dyDescent="0.2">
      <c r="A9" s="82">
        <v>2.1</v>
      </c>
      <c r="B9" s="73" t="s">
        <v>291</v>
      </c>
      <c r="C9" s="97">
        <v>0</v>
      </c>
    </row>
    <row r="10" spans="1:3" x14ac:dyDescent="0.2">
      <c r="A10" s="82">
        <v>2.2000000000000002</v>
      </c>
      <c r="B10" s="73" t="s">
        <v>288</v>
      </c>
      <c r="C10" s="97">
        <v>0</v>
      </c>
    </row>
    <row r="11" spans="1:3" x14ac:dyDescent="0.2">
      <c r="A11" s="78">
        <v>2.2999999999999998</v>
      </c>
      <c r="B11" s="65" t="s">
        <v>159</v>
      </c>
      <c r="C11" s="97">
        <v>219888.39</v>
      </c>
    </row>
    <row r="12" spans="1:3" x14ac:dyDescent="0.2">
      <c r="A12" s="78">
        <v>2.4</v>
      </c>
      <c r="B12" s="65" t="s">
        <v>160</v>
      </c>
      <c r="C12" s="97">
        <v>6239</v>
      </c>
    </row>
    <row r="13" spans="1:3" x14ac:dyDescent="0.2">
      <c r="A13" s="78">
        <v>2.5</v>
      </c>
      <c r="B13" s="65" t="s">
        <v>161</v>
      </c>
      <c r="C13" s="97">
        <v>0</v>
      </c>
    </row>
    <row r="14" spans="1:3" x14ac:dyDescent="0.2">
      <c r="A14" s="78">
        <v>2.6</v>
      </c>
      <c r="B14" s="65" t="s">
        <v>162</v>
      </c>
      <c r="C14" s="97">
        <v>111181.05</v>
      </c>
    </row>
    <row r="15" spans="1:3" x14ac:dyDescent="0.2">
      <c r="A15" s="78">
        <v>2.7</v>
      </c>
      <c r="B15" s="65" t="s">
        <v>163</v>
      </c>
      <c r="C15" s="97">
        <v>0</v>
      </c>
    </row>
    <row r="16" spans="1:3" x14ac:dyDescent="0.2">
      <c r="A16" s="78">
        <v>2.8</v>
      </c>
      <c r="B16" s="65" t="s">
        <v>164</v>
      </c>
      <c r="C16" s="97">
        <v>337578.07</v>
      </c>
    </row>
    <row r="17" spans="1:3" x14ac:dyDescent="0.2">
      <c r="A17" s="78">
        <v>2.9</v>
      </c>
      <c r="B17" s="65" t="s">
        <v>166</v>
      </c>
      <c r="C17" s="97">
        <v>0</v>
      </c>
    </row>
    <row r="18" spans="1:3" x14ac:dyDescent="0.2">
      <c r="A18" s="78" t="s">
        <v>452</v>
      </c>
      <c r="B18" s="65" t="s">
        <v>453</v>
      </c>
      <c r="C18" s="97">
        <v>0</v>
      </c>
    </row>
    <row r="19" spans="1:3" x14ac:dyDescent="0.2">
      <c r="A19" s="78" t="s">
        <v>478</v>
      </c>
      <c r="B19" s="65" t="s">
        <v>168</v>
      </c>
      <c r="C19" s="97">
        <v>0</v>
      </c>
    </row>
    <row r="20" spans="1:3" x14ac:dyDescent="0.2">
      <c r="A20" s="78" t="s">
        <v>479</v>
      </c>
      <c r="B20" s="65" t="s">
        <v>454</v>
      </c>
      <c r="C20" s="97">
        <v>331467.12</v>
      </c>
    </row>
    <row r="21" spans="1:3" x14ac:dyDescent="0.2">
      <c r="A21" s="78" t="s">
        <v>480</v>
      </c>
      <c r="B21" s="65" t="s">
        <v>455</v>
      </c>
      <c r="C21" s="97">
        <v>0</v>
      </c>
    </row>
    <row r="22" spans="1:3" x14ac:dyDescent="0.2">
      <c r="A22" s="78" t="s">
        <v>481</v>
      </c>
      <c r="B22" s="65" t="s">
        <v>456</v>
      </c>
      <c r="C22" s="97">
        <v>0</v>
      </c>
    </row>
    <row r="23" spans="1:3" x14ac:dyDescent="0.2">
      <c r="A23" s="78" t="s">
        <v>457</v>
      </c>
      <c r="B23" s="65" t="s">
        <v>458</v>
      </c>
      <c r="C23" s="97">
        <v>0</v>
      </c>
    </row>
    <row r="24" spans="1:3" x14ac:dyDescent="0.2">
      <c r="A24" s="78" t="s">
        <v>459</v>
      </c>
      <c r="B24" s="65" t="s">
        <v>460</v>
      </c>
      <c r="C24" s="97">
        <v>0</v>
      </c>
    </row>
    <row r="25" spans="1:3" x14ac:dyDescent="0.2">
      <c r="A25" s="78" t="s">
        <v>461</v>
      </c>
      <c r="B25" s="65" t="s">
        <v>462</v>
      </c>
      <c r="C25" s="97">
        <v>0</v>
      </c>
    </row>
    <row r="26" spans="1:3" x14ac:dyDescent="0.2">
      <c r="A26" s="78" t="s">
        <v>463</v>
      </c>
      <c r="B26" s="65" t="s">
        <v>464</v>
      </c>
      <c r="C26" s="97">
        <v>0</v>
      </c>
    </row>
    <row r="27" spans="1:3" x14ac:dyDescent="0.2">
      <c r="A27" s="78" t="s">
        <v>465</v>
      </c>
      <c r="B27" s="65" t="s">
        <v>466</v>
      </c>
      <c r="C27" s="97">
        <v>0</v>
      </c>
    </row>
    <row r="28" spans="1:3" x14ac:dyDescent="0.2">
      <c r="A28" s="78" t="s">
        <v>467</v>
      </c>
      <c r="B28" s="65" t="s">
        <v>468</v>
      </c>
      <c r="C28" s="97">
        <v>0</v>
      </c>
    </row>
    <row r="29" spans="1:3" x14ac:dyDescent="0.2">
      <c r="A29" s="78" t="s">
        <v>469</v>
      </c>
      <c r="B29" s="73" t="s">
        <v>470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471</v>
      </c>
      <c r="B31" s="77"/>
      <c r="C31" s="98">
        <f>SUM(C32:C38)</f>
        <v>0</v>
      </c>
    </row>
    <row r="32" spans="1:3" x14ac:dyDescent="0.2">
      <c r="A32" s="78" t="s">
        <v>472</v>
      </c>
      <c r="B32" s="65" t="s">
        <v>360</v>
      </c>
      <c r="C32" s="97">
        <v>0</v>
      </c>
    </row>
    <row r="33" spans="1:3" x14ac:dyDescent="0.2">
      <c r="A33" s="78" t="s">
        <v>473</v>
      </c>
      <c r="B33" s="65" t="s">
        <v>40</v>
      </c>
      <c r="C33" s="97">
        <v>0</v>
      </c>
    </row>
    <row r="34" spans="1:3" x14ac:dyDescent="0.2">
      <c r="A34" s="78" t="s">
        <v>474</v>
      </c>
      <c r="B34" s="65" t="s">
        <v>370</v>
      </c>
      <c r="C34" s="97">
        <v>0</v>
      </c>
    </row>
    <row r="35" spans="1:3" x14ac:dyDescent="0.2">
      <c r="A35" s="78" t="s">
        <v>475</v>
      </c>
      <c r="B35" s="65" t="s">
        <v>376</v>
      </c>
      <c r="C35" s="97">
        <v>0</v>
      </c>
    </row>
    <row r="36" spans="1:3" x14ac:dyDescent="0.2">
      <c r="A36" s="78" t="s">
        <v>476</v>
      </c>
      <c r="B36" s="65" t="s">
        <v>384</v>
      </c>
      <c r="C36" s="97">
        <v>0</v>
      </c>
    </row>
    <row r="37" spans="1:3" x14ac:dyDescent="0.2">
      <c r="A37" s="78" t="s">
        <v>554</v>
      </c>
      <c r="B37" s="65" t="s">
        <v>288</v>
      </c>
      <c r="C37" s="97">
        <v>0</v>
      </c>
    </row>
    <row r="38" spans="1:3" x14ac:dyDescent="0.2">
      <c r="A38" s="78" t="s">
        <v>555</v>
      </c>
      <c r="B38" s="73" t="s">
        <v>477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553</v>
      </c>
      <c r="B40" s="47"/>
      <c r="C40" s="92">
        <f>C6-C8+C31</f>
        <v>23460139.310000002</v>
      </c>
    </row>
    <row r="42" spans="1:3" x14ac:dyDescent="0.2">
      <c r="B42" s="31" t="s">
        <v>520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32:A38 A18:A2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workbookViewId="0">
      <selection activeCell="A59" sqref="A1:J5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3" t="s">
        <v>600</v>
      </c>
      <c r="B1" s="190"/>
      <c r="C1" s="190"/>
      <c r="D1" s="190"/>
      <c r="E1" s="190"/>
      <c r="F1" s="190"/>
      <c r="G1" s="21" t="s">
        <v>500</v>
      </c>
      <c r="H1" s="22">
        <v>2024</v>
      </c>
    </row>
    <row r="2" spans="1:10" ht="18.95" customHeight="1" x14ac:dyDescent="0.2">
      <c r="A2" s="173" t="s">
        <v>511</v>
      </c>
      <c r="B2" s="190"/>
      <c r="C2" s="190"/>
      <c r="D2" s="190"/>
      <c r="E2" s="190"/>
      <c r="F2" s="190"/>
      <c r="G2" s="21" t="s">
        <v>501</v>
      </c>
      <c r="H2" s="22" t="s">
        <v>503</v>
      </c>
    </row>
    <row r="3" spans="1:10" ht="18.95" customHeight="1" x14ac:dyDescent="0.2">
      <c r="A3" s="191" t="s">
        <v>601</v>
      </c>
      <c r="B3" s="192"/>
      <c r="C3" s="192"/>
      <c r="D3" s="192"/>
      <c r="E3" s="192"/>
      <c r="F3" s="192"/>
      <c r="G3" s="21" t="s">
        <v>502</v>
      </c>
      <c r="H3" s="22">
        <v>2</v>
      </c>
    </row>
    <row r="4" spans="1:10" x14ac:dyDescent="0.2">
      <c r="A4" s="191" t="str">
        <f>'Notas a los Edos Financieros'!A4</f>
        <v>(Cifras en Pesos)</v>
      </c>
      <c r="B4" s="192"/>
      <c r="C4" s="192"/>
      <c r="D4" s="192"/>
      <c r="E4" s="192"/>
      <c r="F4" s="192"/>
      <c r="G4" s="148"/>
      <c r="H4" s="148"/>
    </row>
    <row r="5" spans="1:10" x14ac:dyDescent="0.2">
      <c r="A5" s="24" t="s">
        <v>117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87</v>
      </c>
      <c r="B8" s="26" t="s">
        <v>408</v>
      </c>
      <c r="C8" s="26" t="s">
        <v>111</v>
      </c>
      <c r="D8" s="26" t="s">
        <v>409</v>
      </c>
      <c r="E8" s="26" t="s">
        <v>410</v>
      </c>
      <c r="F8" s="26" t="s">
        <v>110</v>
      </c>
      <c r="G8" s="26" t="s">
        <v>80</v>
      </c>
      <c r="H8" s="26" t="s">
        <v>112</v>
      </c>
      <c r="I8" s="26" t="s">
        <v>113</v>
      </c>
      <c r="J8" s="26" t="s">
        <v>114</v>
      </c>
    </row>
    <row r="9" spans="1:10" s="35" customFormat="1" x14ac:dyDescent="0.2">
      <c r="A9" s="34">
        <v>7000</v>
      </c>
      <c r="B9" s="35" t="s">
        <v>81</v>
      </c>
    </row>
    <row r="10" spans="1:10" x14ac:dyDescent="0.2">
      <c r="A10" s="23">
        <v>7110</v>
      </c>
      <c r="B10" s="23" t="s">
        <v>80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79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78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77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76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75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74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73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72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71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70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69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68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67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66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65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64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63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62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61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60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59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58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57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56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55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54</v>
      </c>
    </row>
    <row r="38" spans="1:6" x14ac:dyDescent="0.2">
      <c r="C38" s="28"/>
      <c r="D38" s="28"/>
      <c r="E38" s="28"/>
      <c r="F38" s="28"/>
    </row>
    <row r="39" spans="1:6" x14ac:dyDescent="0.2">
      <c r="B39" s="189" t="s">
        <v>556</v>
      </c>
      <c r="C39" s="189"/>
      <c r="D39" s="28"/>
      <c r="E39" s="28"/>
      <c r="F39" s="28"/>
    </row>
    <row r="40" spans="1:6" x14ac:dyDescent="0.2">
      <c r="B40" s="144" t="s">
        <v>408</v>
      </c>
      <c r="C40" s="150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53</v>
      </c>
      <c r="C41" s="113">
        <v>73576055.420000002</v>
      </c>
      <c r="D41" s="28"/>
      <c r="E41" s="28"/>
      <c r="F41" s="28"/>
    </row>
    <row r="42" spans="1:6" x14ac:dyDescent="0.2">
      <c r="A42" s="23">
        <v>8120</v>
      </c>
      <c r="B42" s="112" t="s">
        <v>52</v>
      </c>
      <c r="C42" s="113">
        <v>-30190151.550000001</v>
      </c>
      <c r="D42" s="28"/>
      <c r="E42" s="28"/>
      <c r="F42" s="28"/>
    </row>
    <row r="43" spans="1:6" x14ac:dyDescent="0.2">
      <c r="A43" s="23">
        <v>8130</v>
      </c>
      <c r="B43" s="112" t="s">
        <v>51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50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49</v>
      </c>
      <c r="C45" s="113">
        <v>-43385903.869999997</v>
      </c>
      <c r="D45" s="28"/>
      <c r="E45" s="28"/>
      <c r="F45" s="28"/>
    </row>
    <row r="46" spans="1:6" x14ac:dyDescent="0.2">
      <c r="B46" s="145"/>
      <c r="C46" s="146"/>
      <c r="D46" s="28"/>
      <c r="E46" s="28"/>
      <c r="F46" s="28"/>
    </row>
    <row r="47" spans="1:6" x14ac:dyDescent="0.2">
      <c r="B47" s="152"/>
      <c r="C47" s="153"/>
      <c r="D47" s="28"/>
      <c r="E47" s="28"/>
      <c r="F47" s="28"/>
    </row>
    <row r="48" spans="1:6" x14ac:dyDescent="0.2">
      <c r="B48" s="189" t="s">
        <v>557</v>
      </c>
      <c r="C48" s="189"/>
    </row>
    <row r="49" spans="1:3" x14ac:dyDescent="0.2">
      <c r="B49" s="151" t="s">
        <v>408</v>
      </c>
      <c r="C49" s="150">
        <f>H1</f>
        <v>2024</v>
      </c>
    </row>
    <row r="50" spans="1:3" x14ac:dyDescent="0.2">
      <c r="A50" s="23">
        <v>8210</v>
      </c>
      <c r="B50" s="112" t="s">
        <v>48</v>
      </c>
      <c r="C50" s="114">
        <v>-73576055.420000002</v>
      </c>
    </row>
    <row r="51" spans="1:3" x14ac:dyDescent="0.2">
      <c r="A51" s="23">
        <v>8220</v>
      </c>
      <c r="B51" s="112" t="s">
        <v>47</v>
      </c>
      <c r="C51" s="114">
        <v>49109015.539999999</v>
      </c>
    </row>
    <row r="52" spans="1:3" x14ac:dyDescent="0.2">
      <c r="A52" s="23">
        <v>8230</v>
      </c>
      <c r="B52" s="112" t="s">
        <v>558</v>
      </c>
      <c r="C52" s="114">
        <v>0</v>
      </c>
    </row>
    <row r="53" spans="1:3" x14ac:dyDescent="0.2">
      <c r="A53" s="23">
        <v>8240</v>
      </c>
      <c r="B53" s="112" t="s">
        <v>46</v>
      </c>
      <c r="C53" s="114">
        <v>546.94000000000005</v>
      </c>
    </row>
    <row r="54" spans="1:3" x14ac:dyDescent="0.2">
      <c r="A54" s="23">
        <v>8250</v>
      </c>
      <c r="B54" s="112" t="s">
        <v>45</v>
      </c>
      <c r="C54" s="114">
        <v>0</v>
      </c>
    </row>
    <row r="55" spans="1:3" x14ac:dyDescent="0.2">
      <c r="A55" s="23">
        <v>8260</v>
      </c>
      <c r="B55" s="112" t="s">
        <v>44</v>
      </c>
      <c r="C55" s="114">
        <v>948.27</v>
      </c>
    </row>
    <row r="56" spans="1:3" x14ac:dyDescent="0.2">
      <c r="A56" s="23">
        <v>8270</v>
      </c>
      <c r="B56" s="112" t="s">
        <v>43</v>
      </c>
      <c r="C56" s="114">
        <v>24465544.670000002</v>
      </c>
    </row>
    <row r="58" spans="1:3" x14ac:dyDescent="0.2">
      <c r="B58" s="14" t="s">
        <v>520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5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2024-07-22T21:32:09Z</cp:lastPrinted>
  <dcterms:created xsi:type="dcterms:W3CDTF">2012-12-11T20:36:24Z</dcterms:created>
  <dcterms:modified xsi:type="dcterms:W3CDTF">2024-07-22T21:32:12Z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