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C827D2CB-0296-4338-BC58-999ABB0AF6FB}" xr6:coauthVersionLast="47" xr6:coauthVersionMax="47" xr10:uidLastSave="{00000000-0000-0000-0000-000000000000}"/>
  <bookViews>
    <workbookView xWindow="-120" yWindow="-120" windowWidth="29040" windowHeight="1572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<sst xmlns="http://schemas.openxmlformats.org/spreadsheetml/2006/main" count="935" uniqueCount="664">
  <si>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</si>
  <si>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</si>
  <si>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</si>
  <si>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</si>
  <si>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</si>
  <si>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</si>
  <si>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</si>
  <si>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</si>
  <si>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</si>
  <si>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</si>
  <si>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</si>
  <si>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</si>
  <si>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</si>
  <si>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</si>
  <si>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</si>
  <si>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</si>
  <si>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</si>
  <si>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</si>
  <si>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</si>
  <si>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</si>
  <si>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</si>
  <si>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</si>
  <si>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</si>
  <si>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</si>
  <si>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</si>
  <si>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</si>
  <si>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</si>
  <si>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</si>
  <si>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</si>
  <si>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</si>
  <si>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</si>
  <si>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</si>
  <si>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</si>
  <si>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</si>
  <si>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</si>
  <si>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</si>
  <si>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</si>
  <si>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</si>
  <si>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</si>
  <si>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</si>
  <si>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</si>
  <si>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</si>
  <si>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</si>
  <si>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</si>
  <si>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</si>
  <si>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</si>
  <si>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</si>
  <si>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</si>
  <si>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</si>
  <si>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</si>
  <si>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</si>
  <si>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</si>
  <si>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</si>
  <si>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</si>
  <si>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</si>
  <si>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</si>
  <si>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</si>
  <si>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</si>
  <si>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</si>
  <si>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</si>
  <si>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</si>
  <si>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</si>
  <si>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</si>
  <si>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</si>
  <si>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</si>
  <si>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</si>
  <si>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</si>
  <si>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</si>
  <si>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</si>
  <si>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</si>
  <si>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</si>
  <si>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</si>
  <si>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</si>
  <si>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</si>
  <si>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</si>
  <si>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</si>
  <si>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</si>
  <si>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</si>
  <si>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</si>
  <si>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</si>
  <si>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</si>
  <si>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</si>
  <si>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</si>
  <si>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</si>
  <si>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</si>
  <si>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</si>
  <si>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</si>
  <si>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</si>
  <si>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</si>
  <si>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</si>
  <si>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</si>
  <si>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</si>
  <si>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</si>
  <si>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</si>
  <si>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</si>
  <si>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</si>
  <si>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</si>
  <si>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</si>
  <si>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</si>
  <si>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</si>
  <si>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</si>
  <si>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</si>
  <si>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</si>
  <si>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</si>
  <si>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</si>
  <si>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</si>
  <si>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</si>
  <si>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</si>
  <si>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</si>
  <si>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</si>
  <si>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</si>
  <si>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</si>
  <si>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</si>
  <si>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</si>
  <si>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</si>
  <si>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</si>
  <si>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</si>
  <si>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</si>
  <si>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</si>
  <si>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</si>
  <si>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</si>
  <si>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</si>
  <si>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</si>
  <si>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</si>
  <si>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</si>
  <si>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</si>
  <si>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</si>
  <si>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</si>
  <si>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</si>
  <si>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</si>
  <si>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</si>
  <si>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</si>
  <si>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</si>
  <si>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</si>
  <si>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</si>
  <si>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</si>
  <si>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</si>
  <si>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</si>
  <si>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</si>
  <si>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</si>
  <si>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</si>
  <si>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</si>
  <si>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</si>
  <si>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</si>
  <si>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</si>
  <si>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</si>
  <si>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</si>
  <si>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</si>
  <si>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</si>
  <si>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</si>
  <si>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</si>
  <si>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</si>
  <si>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</si>
  <si>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</si>
  <si>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</si>
  <si>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</si>
  <si>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</si>
  <si>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</si>
  <si>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</si>
  <si>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</si>
  <si>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</si>
  <si>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</si>
  <si>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</si>
  <si>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</si>
  <si>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</si>
  <si>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</si>
  <si>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</si>
  <si>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</si>
  <si>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</si>
  <si>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</si>
  <si>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</si>
  <si>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</si>
  <si>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</si>
  <si>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</si>
  <si>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</si>
  <si>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</si>
  <si>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</si>
  <si>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</si>
  <si>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</si>
  <si>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</si>
  <si>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</si>
  <si>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</si>
  <si>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</si>
  <si>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</si>
  <si>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</si>
  <si>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</si>
  <si>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</si>
  <si>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</si>
  <si>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</si>
  <si>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</si>
  <si>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</si>
  <si>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</si>
  <si>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</si>
  <si>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</si>
  <si>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</si>
  <si>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</si>
  <si>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</si>
  <si>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</si>
  <si>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</si>
  <si>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</si>
  <si>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</si>
  <si>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</si>
  <si>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</si>
  <si>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</si>
  <si>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</si>
  <si>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</si>
  <si>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</si>
  <si>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</si>
  <si>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</si>
  <si>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</si>
  <si>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</si>
  <si>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</si>
  <si>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</si>
  <si>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</si>
  <si>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</si>
  <si>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</si>
  <si>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</si>
  <si>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</si>
  <si>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</si>
  <si>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</si>
  <si>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</si>
  <si>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</si>
  <si>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</si>
  <si>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</si>
  <si>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</si>
  <si>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</si>
  <si>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</si>
  <si>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</si>
  <si>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</si>
  <si>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</si>
  <si>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</si>
  <si>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</si>
  <si>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</si>
  <si>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</si>
  <si>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</si>
  <si>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</si>
  <si>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</si>
  <si>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</si>
  <si>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</si>
  <si>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</si>
  <si>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</si>
  <si>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</si>
  <si>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</si>
  <si>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</si>
  <si>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</si>
  <si>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</si>
  <si>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</si>
  <si>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</si>
  <si>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</si>
  <si>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</si>
  <si>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</si>
  <si>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</si>
  <si>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</si>
  <si>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</si>
  <si>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</si>
  <si>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</si>
  <si>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</si>
  <si>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</si>
  <si>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</si>
  <si>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</si>
  <si>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</si>
  <si>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</si>
  <si>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</si>
  <si>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</si>
  <si>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</si>
  <si>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</si>
  <si>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</si>
  <si>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</si>
  <si>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</si>
  <si>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</si>
  <si>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</si>
  <si>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</si>
  <si>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</si>
  <si>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</si>
  <si>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</si>
  <si>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</si>
  <si>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</si>
  <si>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</si>
  <si>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</si>
  <si>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</si>
  <si>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</si>
  <si>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</si>
  <si>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</si>
  <si>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</si>
  <si>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</si>
  <si>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</si>
  <si>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</si>
  <si>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</si>
  <si>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</si>
  <si>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</si>
  <si>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</si>
  <si>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</si>
  <si>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</si>
  <si>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</si>
  <si>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</si>
  <si>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</si>
  <si>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</si>
  <si>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</si>
  <si>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</si>
  <si>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</si>
  <si>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</si>
  <si>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</si>
  <si>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</si>
  <si>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</si>
  <si>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</si>
  <si>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</si>
  <si>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</si>
  <si>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</si>
  <si>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</si>
  <si>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</si>
  <si>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</si>
  <si>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</si>
  <si>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</si>
  <si>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</si>
  <si>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</si>
  <si>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</si>
  <si>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</si>
  <si>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</si>
  <si>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</si>
  <si>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</si>
  <si>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</si>
  <si>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</si>
  <si>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</si>
  <si>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</si>
  <si>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</si>
  <si>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</si>
  <si>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</si>
  <si>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</si>
  <si>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</si>
  <si>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</si>
  <si>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</si>
  <si>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</si>
  <si>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</si>
  <si>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</si>
  <si>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</si>
  <si>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</si>
  <si>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</si>
  <si>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</si>
  <si>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</si>
  <si>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</si>
  <si>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</si>
  <si>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</si>
  <si>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</si>
  <si>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</si>
  <si>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</si>
  <si>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</si>
  <si>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</si>
  <si>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</si>
  <si>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</si>
  <si>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</si>
  <si>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</si>
  <si>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</si>
  <si>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</si>
  <si>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</si>
  <si>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</si>
  <si>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</si>
  <si>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</si>
  <si>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</si>
  <si>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</si>
  <si>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</si>
  <si>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</si>
  <si>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</si>
  <si>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</si>
  <si>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</si>
  <si>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</si>
  <si>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</si>
  <si>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</si>
  <si>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</si>
  <si>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</si>
  <si>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</si>
  <si>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</si>
  <si>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</si>
  <si>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</si>
  <si>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</si>
  <si>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</si>
  <si>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</si>
  <si>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</si>
  <si>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</si>
  <si>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</si>
  <si>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</si>
  <si>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</si>
  <si>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</si>
  <si>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</si>
  <si>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</si>
  <si>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</si>
  <si>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</si>
  <si>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</si>
  <si>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</si>
  <si>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</si>
  <si>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</si>
  <si>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</si>
  <si>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</si>
  <si>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</si>
  <si>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</si>
  <si>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</si>
  <si>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</si>
  <si>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</si>
  <si>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</si>
  <si>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</si>
  <si>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</si>
  <si>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</si>
  <si>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</si>
  <si>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</si>
  <si>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</si>
  <si>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</si>
  <si>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</si>
  <si>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</si>
  <si>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</si>
  <si>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</si>
  <si>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</si>
  <si>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</si>
  <si>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</si>
  <si>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</si>
  <si>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</si>
  <si>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</si>
  <si>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</si>
  <si>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</si>
  <si>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</si>
  <si>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</si>
  <si>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</si>
  <si>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</si>
  <si>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</si>
  <si>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</si>
  <si>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</si>
  <si>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</si>
  <si>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</si>
  <si>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</si>
  <si>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</si>
  <si>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</si>
  <si>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</si>
  <si>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</si>
  <si>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</si>
  <si>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</si>
  <si>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</si>
  <si>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</si>
  <si>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</si>
  <si>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</si>
  <si>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</si>
  <si>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</si>
  <si>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</si>
  <si>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</si>
  <si>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</si>
  <si>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</si>
  <si>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</si>
  <si>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</si>
  <si>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</si>
  <si>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</si>
  <si>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</si>
  <si>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</si>
  <si>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</si>
  <si>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</si>
  <si>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</si>
  <si>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</si>
  <si>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</si>
  <si>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</si>
  <si>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</si>
  <si>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</si>
  <si>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</si>
  <si>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</si>
  <si>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</si>
  <si>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</si>
  <si>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</si>
  <si>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</si>
  <si>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</si>
  <si>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</si>
  <si>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</si>
  <si>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</si>
  <si>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</si>
  <si>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</si>
  <si>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</si>
  <si>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</si>
  <si>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</si>
  <si>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</si>
  <si>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</si>
  <si>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</si>
  <si>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</si>
  <si>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</si>
  <si>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</si>
  <si>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</si>
  <si>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</si>
  <si>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</si>
  <si>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</si>
  <si>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</si>
  <si>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</si>
  <si>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</si>
  <si>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</si>
  <si>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</si>
  <si>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</si>
  <si>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</si>
  <si>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</si>
  <si>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</si>
  <si>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</si>
  <si>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</si>
  <si>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</si>
  <si>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</si>
  <si>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</si>
  <si>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</si>
  <si>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</si>
  <si>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</si>
  <si>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</si>
  <si>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</si>
  <si>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</si>
  <si>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</si>
  <si>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</si>
  <si>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</si>
  <si>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</si>
  <si>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</si>
  <si>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</si>
  <si>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</si>
  <si>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</si>
  <si>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</si>
  <si>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</si>
  <si>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</si>
  <si>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</si>
  <si>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</si>
  <si>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</si>
  <si>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</si>
  <si>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</si>
  <si>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</si>
  <si>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</si>
  <si>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</si>
  <si>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</si>
  <si>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</si>
  <si>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</si>
  <si>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</si>
  <si>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</si>
  <si>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</si>
  <si>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</si>
  <si>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</si>
  <si>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</si>
  <si>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</si>
  <si>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</si>
  <si>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</si>
  <si>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</si>
  <si>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</si>
  <si>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</si>
  <si>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</si>
  <si>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</si>
  <si>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</si>
  <si>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</si>
  <si>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</si>
  <si>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</si>
  <si>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</si>
  <si>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</si>
  <si>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</si>
  <si>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</si>
  <si>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</si>
  <si>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</si>
  <si>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</si>
  <si>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</si>
  <si>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</si>
  <si>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</si>
  <si>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</si>
  <si>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</si>
  <si>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</si>
  <si>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</si>
  <si>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</si>
  <si>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</si>
  <si>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</si>
  <si>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</si>
  <si>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</si>
  <si>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</si>
  <si>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</si>
  <si>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</si>
  <si>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</si>
  <si>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</si>
  <si>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</si>
  <si>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</si>
  <si>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</si>
  <si>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</si>
  <si>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</si>
  <si>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</si>
  <si>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</si>
  <si>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</si>
  <si>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</si>
  <si>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</si>
  <si>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</si>
  <si>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</si>
  <si>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</si>
  <si>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</si>
  <si>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</si>
  <si>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</si>
  <si>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</si>
  <si>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</si>
  <si>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</si>
  <si>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</si>
  <si>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</si>
  <si>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</si>
  <si>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</si>
  <si>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</si>
  <si>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</si>
  <si>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</si>
  <si>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</si>
  <si>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</si>
  <si>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</si>
  <si>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</si>
  <si>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</si>
  <si>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</si>
  <si>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</si>
  <si>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</si>
  <si>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</si>
  <si>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</si>
  <si>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</si>
  <si>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</si>
  <si>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</si>
  <si>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</si>
  <si>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</si>
  <si>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</si>
  <si>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</si>
  <si>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</si>
  <si>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</si>
  <si>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</si>
  <si>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</si>
  <si>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</si>
  <si>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</si>
  <si>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</si>
  <si>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</si>
  <si>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</si>
  <si>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</si>
  <si>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</si>
  <si>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</si>
  <si>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</si>
  <si>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</si>
  <si>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</si>
  <si>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</si>
  <si>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</si>
  <si>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</si>
  <si>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</si>
  <si>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</si>
  <si>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</si>
  <si>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</si>
  <si>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</si>
  <si>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</si>
  <si>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</si>
  <si>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</si>
  <si>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</si>
  <si>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</si>
  <si>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</si>
  <si>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</si>
  <si>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</si>
  <si>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</si>
  <si>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</si>
  <si>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</si>
  <si>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</si>
  <si>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</si>
  <si>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</si>
  <si>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</si>
  <si>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</si>
  <si>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</si>
  <si>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</si>
  <si>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</si>
  <si>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</si>
  <si>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</si>
  <si>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</si>
  <si>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</si>
  <si>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</si>
  <si>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</si>
  <si>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</si>
  <si>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</si>
  <si>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</si>
  <si>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</si>
  <si>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</si>
  <si>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de Agua Potable y Alcantarillado Municipal de Valle de Santiago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</si>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</sst>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3" fillId="0" borderId="0" xfId="8" applyNumberFormat="1" applyFont="1"/>
    <xf numFmtId="4" fontId="13" fillId="0" borderId="0" xfId="8" applyNumberFormat="1" applyFont="1"/>
  </cellXfs>
  <cellStyles count="38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33" xr:uid="{FD808DFC-DDA3-4BD2-9314-3BFDAB44AAAE}"/>
    <cellStyle name="Millares 2 2 3" xfId="27" xr:uid="{8847443D-5896-4499-82AF-02688376C5E5}"/>
    <cellStyle name="Millares 2 2 4" xfId="21" xr:uid="{5D70228A-7B1C-4F9E-89CB-FCF1B0B74F8C}"/>
    <cellStyle name="Millares 2 3" xfId="16" xr:uid="{00000000-0005-0000-0000-000004000000}"/>
    <cellStyle name="Millares 2 3 2" xfId="34" xr:uid="{544D3AF8-7FB7-420D-ABD9-A74EB742349D}"/>
    <cellStyle name="Millares 2 3 3" xfId="28" xr:uid="{D6B9ABD7-00E4-4651-80FF-0C30B934C477}"/>
    <cellStyle name="Millares 2 3 4" xfId="22" xr:uid="{923CE741-5773-4DEF-8CD6-DAB068766D25}"/>
    <cellStyle name="Millares 2 4" xfId="32" xr:uid="{9DA672AA-BF54-46E5-9F77-69DE120605DD}"/>
    <cellStyle name="Millares 2 5" xfId="26" xr:uid="{D5B97FAC-02DD-4D07-A621-78308908BE45}"/>
    <cellStyle name="Millares 2 6" xfId="20" xr:uid="{E47ECBB5-DD46-4116-8238-C5FDC799E3B6}"/>
    <cellStyle name="Millares 3" xfId="19" xr:uid="{00000000-0005-0000-0000-000005000000}"/>
    <cellStyle name="Millares 3 2" xfId="37" xr:uid="{933D3B18-4E30-4014-A42A-3B4D01F4E2F2}"/>
    <cellStyle name="Millares 3 3" xfId="31" xr:uid="{481F0AE7-4579-4EB0-8142-1DD653D62236}"/>
    <cellStyle name="Millares 3 4" xfId="25" xr:uid="{232E5668-7BEE-4264-83BD-8DF2A81A7DBF}"/>
    <cellStyle name="Millares 4" xfId="17" xr:uid="{00000000-0005-0000-0000-000006000000}"/>
    <cellStyle name="Millares 4 2" xfId="35" xr:uid="{4714E2F4-67DC-4DBA-B807-7F64ADD0DF20}"/>
    <cellStyle name="Millares 4 3" xfId="29" xr:uid="{F41A6F99-21E5-412A-A95A-16821E7CA560}"/>
    <cellStyle name="Millares 4 4" xfId="23" xr:uid="{835F61CF-83FC-4733-B2EA-A8EFFF8423E4}"/>
    <cellStyle name="Millares 5" xfId="36" xr:uid="{E31D9815-CC2E-4772-B980-479037ED5038}"/>
    <cellStyle name="Millares 6" xfId="30" xr:uid="{FF14C3B4-FA8B-409D-BE03-9DDBA14296F7}"/>
    <cellStyle name="Millares 7" xfId="24" xr:uid="{42FDD036-EE58-4E37-A22E-DABDB98D2FF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A23" sqref="A1:F23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77138904.819999993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77138904.819999993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0" sqref="A1:F40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62744316.280000001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5396102.9300000006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761339.78</v>
      </c>
    </row>
    <row r="11" spans="1:3" x14ac:dyDescent="0.2">
      <c r="A11" s="85">
        <v>2.4</v>
      </c>
      <c r="B11" s="72" t="s">
        <v>238</v>
      </c>
      <c r="C11" s="137">
        <v>28625.1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845847.84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3344251.47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199939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216099.74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2586618.06</v>
      </c>
    </row>
    <row r="31" spans="1:3" x14ac:dyDescent="0.2">
      <c r="A31" s="85" t="s">
        <v>556</v>
      </c>
      <c r="B31" s="72" t="s">
        <v>439</v>
      </c>
      <c r="C31" s="137">
        <v>2586618.06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59934831.410000004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workbookViewId="0">
      <selection activeCell="A50" sqref="A1:J5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65795316.359999999</v>
      </c>
      <c r="E36" s="34">
        <v>0</v>
      </c>
      <c r="F36" s="34">
        <f t="shared" si="0"/>
        <v>65795316.359999999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78146051.260000005</v>
      </c>
      <c r="E37" s="34">
        <v>-70519793.640000001</v>
      </c>
      <c r="F37" s="34">
        <f t="shared" si="0"/>
        <v>7626257.6200000048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4724477.28</v>
      </c>
      <c r="E38" s="34">
        <v>-1007146.44</v>
      </c>
      <c r="F38" s="34">
        <f t="shared" si="0"/>
        <v>3717330.8400000003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39185635.869999997</v>
      </c>
      <c r="E39" s="34">
        <v>-39185635.329999998</v>
      </c>
      <c r="F39" s="34">
        <f t="shared" si="0"/>
        <v>0.53999999910593033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-19766684.440000001</v>
      </c>
      <c r="E40" s="34">
        <v>-57372220.920000002</v>
      </c>
      <c r="F40" s="34">
        <f t="shared" si="0"/>
        <v>-77138905.359999999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-65795316.359999999</v>
      </c>
      <c r="F41" s="34">
        <f t="shared" si="0"/>
        <v>-65795316.359999999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79016749.109999999</v>
      </c>
      <c r="E42" s="34">
        <v>-71241271.75</v>
      </c>
      <c r="F42" s="34">
        <f t="shared" si="0"/>
        <v>7775477.3599999994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7596237.1799999997</v>
      </c>
      <c r="E43" s="34">
        <v>-12320714.460000001</v>
      </c>
      <c r="F43" s="34">
        <f t="shared" si="0"/>
        <v>-4724477.2800000012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59412372.310000002</v>
      </c>
      <c r="E44" s="34">
        <v>-59412372.310000002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79645050.579999998</v>
      </c>
      <c r="E45" s="34">
        <v>-79645050.579999998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26073122.629999999</v>
      </c>
      <c r="E46" s="34">
        <v>-20074236.91</v>
      </c>
      <c r="F46" s="34">
        <f t="shared" si="0"/>
        <v>5998885.7199999988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20063289.390000001</v>
      </c>
      <c r="E47" s="34">
        <v>36682141.170000002</v>
      </c>
      <c r="F47" s="34">
        <f t="shared" si="0"/>
        <v>56745430.560000002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A100" zoomScale="106" zoomScaleNormal="106" workbookViewId="0">
      <selection activeCell="A151" sqref="A1:I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27407.34</v>
      </c>
      <c r="D15" s="24">
        <v>27407.34</v>
      </c>
      <c r="E15" s="177">
        <v>27407.34</v>
      </c>
      <c r="F15" s="177">
        <v>27407.34</v>
      </c>
      <c r="G15" s="178">
        <v>27407.34</v>
      </c>
    </row>
    <row r="16" spans="1:8" x14ac:dyDescent="0.2">
      <c r="A16" s="22">
        <v>1124</v>
      </c>
      <c r="B16" s="20" t="s">
        <v>200</v>
      </c>
      <c r="C16" s="24">
        <v>10176012.67</v>
      </c>
      <c r="D16" s="24">
        <v>10165978.17</v>
      </c>
      <c r="E16" s="177">
        <v>10200202.68</v>
      </c>
      <c r="F16" s="177">
        <v>10190989.970000001</v>
      </c>
      <c r="G16" s="178">
        <v>10190789.970000001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733269.58</v>
      </c>
      <c r="D20" s="24">
        <v>733269.58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169919.45</v>
      </c>
      <c r="D21" s="24">
        <v>169919.45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37233731.450000003</v>
      </c>
      <c r="D23" s="24">
        <v>37233731.450000003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383409.86</v>
      </c>
      <c r="D24" s="24">
        <v>383409.86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275407.78000000003</v>
      </c>
    </row>
    <row r="42" spans="1:8" x14ac:dyDescent="0.2">
      <c r="A42" s="22">
        <v>1151</v>
      </c>
      <c r="B42" s="20" t="s">
        <v>223</v>
      </c>
      <c r="C42" s="24">
        <v>275407.78000000003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2450469.17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38156338.57</v>
      </c>
      <c r="D62" s="24">
        <f t="shared" ref="D62:E62" si="0">SUM(D63:D70)</f>
        <v>2492862.86</v>
      </c>
      <c r="E62" s="24">
        <f t="shared" si="0"/>
        <v>14645762.550000001</v>
      </c>
    </row>
    <row r="63" spans="1:9" x14ac:dyDescent="0.2">
      <c r="A63" s="22">
        <v>1241</v>
      </c>
      <c r="B63" s="20" t="s">
        <v>237</v>
      </c>
      <c r="C63" s="24">
        <v>4634711.07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175193.36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13480772.65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83550.16</v>
      </c>
      <c r="D67" s="24">
        <v>2492862.86</v>
      </c>
      <c r="E67" s="24">
        <v>14645762.550000001</v>
      </c>
    </row>
    <row r="68" spans="1:9" x14ac:dyDescent="0.2">
      <c r="A68" s="22">
        <v>1246</v>
      </c>
      <c r="B68" s="20" t="s">
        <v>242</v>
      </c>
      <c r="C68" s="24">
        <v>19782111.329999998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2266660.58</v>
      </c>
      <c r="D74" s="24">
        <f>SUM(D75:D79)</f>
        <v>1157.2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2255088.58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11572</v>
      </c>
      <c r="D78" s="24">
        <v>1157.2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1889155.8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1889155.8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33117265.27</v>
      </c>
      <c r="D110" s="24">
        <f>SUM(D111:D119)</f>
        <v>33117265.27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681460.63</v>
      </c>
      <c r="D111" s="24">
        <f>C111</f>
        <v>681460.63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9676363.7300000004</v>
      </c>
      <c r="D112" s="24">
        <f t="shared" ref="D112:D119" si="1">C112</f>
        <v>9676363.7300000004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-133398.41</v>
      </c>
      <c r="D113" s="24">
        <f t="shared" si="1"/>
        <v>-133398.41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3200</v>
      </c>
      <c r="D115" s="24">
        <f t="shared" si="1"/>
        <v>3200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24560710.690000001</v>
      </c>
      <c r="D117" s="24">
        <f t="shared" si="1"/>
        <v>24560710.690000001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-1671071.37</v>
      </c>
      <c r="D119" s="24">
        <f t="shared" si="1"/>
        <v>-1671071.37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topLeftCell="A79" zoomScaleNormal="100" workbookViewId="0">
      <selection activeCell="A219" sqref="A1:E21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71673279.929999992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626880.06999999995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626880.06999999995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71046399.859999999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71046399.859999999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546112.89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546112.89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546112.89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4919512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4919512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4919512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59898997.130000003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56578335.410000004</v>
      </c>
      <c r="D99" s="53">
        <f>C99/$C$98</f>
        <v>0.94456231524556078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25387156.100000005</v>
      </c>
      <c r="D100" s="53">
        <f t="shared" ref="D100:D163" si="0">C100/$C$98</f>
        <v>0.42383274038631646</v>
      </c>
      <c r="E100" s="49"/>
    </row>
    <row r="101" spans="1:5" x14ac:dyDescent="0.2">
      <c r="A101" s="51">
        <v>5111</v>
      </c>
      <c r="B101" s="49" t="s">
        <v>361</v>
      </c>
      <c r="C101" s="52">
        <v>16731781.65</v>
      </c>
      <c r="D101" s="53">
        <f t="shared" si="0"/>
        <v>0.27933325183536339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3851480.18</v>
      </c>
      <c r="D103" s="53">
        <f t="shared" si="0"/>
        <v>6.4299577030330818E-2</v>
      </c>
      <c r="E103" s="49"/>
    </row>
    <row r="104" spans="1:5" x14ac:dyDescent="0.2">
      <c r="A104" s="51">
        <v>5114</v>
      </c>
      <c r="B104" s="49" t="s">
        <v>364</v>
      </c>
      <c r="C104" s="52">
        <v>3822994.08</v>
      </c>
      <c r="D104" s="53">
        <f t="shared" si="0"/>
        <v>6.3824008133272728E-2</v>
      </c>
      <c r="E104" s="49"/>
    </row>
    <row r="105" spans="1:5" x14ac:dyDescent="0.2">
      <c r="A105" s="51">
        <v>5115</v>
      </c>
      <c r="B105" s="49" t="s">
        <v>365</v>
      </c>
      <c r="C105" s="52">
        <v>980900.19</v>
      </c>
      <c r="D105" s="53">
        <f t="shared" si="0"/>
        <v>1.6375903387349414E-2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9042100.7699999996</v>
      </c>
      <c r="D107" s="53">
        <f t="shared" si="0"/>
        <v>0.15095579564338524</v>
      </c>
      <c r="E107" s="49"/>
    </row>
    <row r="108" spans="1:5" x14ac:dyDescent="0.2">
      <c r="A108" s="51">
        <v>5121</v>
      </c>
      <c r="B108" s="49" t="s">
        <v>368</v>
      </c>
      <c r="C108" s="52">
        <v>232018.39</v>
      </c>
      <c r="D108" s="53">
        <f t="shared" si="0"/>
        <v>3.8734937330661117E-3</v>
      </c>
      <c r="E108" s="49"/>
    </row>
    <row r="109" spans="1:5" x14ac:dyDescent="0.2">
      <c r="A109" s="51">
        <v>5122</v>
      </c>
      <c r="B109" s="49" t="s">
        <v>369</v>
      </c>
      <c r="C109" s="52">
        <v>159186.32999999999</v>
      </c>
      <c r="D109" s="53">
        <f t="shared" si="0"/>
        <v>2.6575792188058621E-3</v>
      </c>
      <c r="E109" s="49"/>
    </row>
    <row r="110" spans="1:5" x14ac:dyDescent="0.2">
      <c r="A110" s="51">
        <v>5123</v>
      </c>
      <c r="B110" s="49" t="s">
        <v>370</v>
      </c>
      <c r="C110" s="52">
        <v>3150113.66</v>
      </c>
      <c r="D110" s="53">
        <f t="shared" si="0"/>
        <v>5.2590424062747575E-2</v>
      </c>
      <c r="E110" s="49"/>
    </row>
    <row r="111" spans="1:5" x14ac:dyDescent="0.2">
      <c r="A111" s="51">
        <v>5124</v>
      </c>
      <c r="B111" s="49" t="s">
        <v>371</v>
      </c>
      <c r="C111" s="52">
        <v>3227188.76</v>
      </c>
      <c r="D111" s="53">
        <f t="shared" si="0"/>
        <v>5.3877175155302964E-2</v>
      </c>
      <c r="E111" s="49"/>
    </row>
    <row r="112" spans="1:5" x14ac:dyDescent="0.2">
      <c r="A112" s="51">
        <v>5125</v>
      </c>
      <c r="B112" s="49" t="s">
        <v>372</v>
      </c>
      <c r="C112" s="52">
        <v>265937.24</v>
      </c>
      <c r="D112" s="53">
        <f t="shared" si="0"/>
        <v>4.4397611436270135E-3</v>
      </c>
      <c r="E112" s="49"/>
    </row>
    <row r="113" spans="1:5" x14ac:dyDescent="0.2">
      <c r="A113" s="51">
        <v>5126</v>
      </c>
      <c r="B113" s="49" t="s">
        <v>373</v>
      </c>
      <c r="C113" s="52">
        <v>1277599.6100000001</v>
      </c>
      <c r="D113" s="53">
        <f t="shared" si="0"/>
        <v>2.1329232060884089E-2</v>
      </c>
      <c r="E113" s="49"/>
    </row>
    <row r="114" spans="1:5" x14ac:dyDescent="0.2">
      <c r="A114" s="51">
        <v>5127</v>
      </c>
      <c r="B114" s="49" t="s">
        <v>374</v>
      </c>
      <c r="C114" s="52">
        <v>510955.28</v>
      </c>
      <c r="D114" s="53">
        <f t="shared" si="0"/>
        <v>8.5302810477955668E-3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219101.5</v>
      </c>
      <c r="D116" s="53">
        <f t="shared" si="0"/>
        <v>3.6578492211560669E-3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22149078.539999999</v>
      </c>
      <c r="D117" s="53">
        <f t="shared" si="0"/>
        <v>0.36977377921585908</v>
      </c>
      <c r="E117" s="49"/>
    </row>
    <row r="118" spans="1:5" x14ac:dyDescent="0.2">
      <c r="A118" s="51">
        <v>5131</v>
      </c>
      <c r="B118" s="49" t="s">
        <v>378</v>
      </c>
      <c r="C118" s="52">
        <v>9382505.6199999992</v>
      </c>
      <c r="D118" s="53">
        <f t="shared" si="0"/>
        <v>0.15663877643288349</v>
      </c>
      <c r="E118" s="49"/>
    </row>
    <row r="119" spans="1:5" x14ac:dyDescent="0.2">
      <c r="A119" s="51">
        <v>5132</v>
      </c>
      <c r="B119" s="49" t="s">
        <v>379</v>
      </c>
      <c r="C119" s="52">
        <v>493887.72</v>
      </c>
      <c r="D119" s="53">
        <f t="shared" si="0"/>
        <v>8.2453420535256294E-3</v>
      </c>
      <c r="E119" s="49"/>
    </row>
    <row r="120" spans="1:5" x14ac:dyDescent="0.2">
      <c r="A120" s="51">
        <v>5133</v>
      </c>
      <c r="B120" s="49" t="s">
        <v>380</v>
      </c>
      <c r="C120" s="52">
        <v>4423273.8899999997</v>
      </c>
      <c r="D120" s="53">
        <f t="shared" si="0"/>
        <v>7.3845541694130185E-2</v>
      </c>
      <c r="E120" s="49"/>
    </row>
    <row r="121" spans="1:5" x14ac:dyDescent="0.2">
      <c r="A121" s="51">
        <v>5134</v>
      </c>
      <c r="B121" s="49" t="s">
        <v>381</v>
      </c>
      <c r="C121" s="52">
        <v>109821.23</v>
      </c>
      <c r="D121" s="53">
        <f t="shared" si="0"/>
        <v>1.8334402120565184E-3</v>
      </c>
      <c r="E121" s="49"/>
    </row>
    <row r="122" spans="1:5" x14ac:dyDescent="0.2">
      <c r="A122" s="51">
        <v>5135</v>
      </c>
      <c r="B122" s="49" t="s">
        <v>382</v>
      </c>
      <c r="C122" s="52">
        <v>3364298.71</v>
      </c>
      <c r="D122" s="53">
        <f t="shared" si="0"/>
        <v>5.6166194280321498E-2</v>
      </c>
      <c r="E122" s="49"/>
    </row>
    <row r="123" spans="1:5" x14ac:dyDescent="0.2">
      <c r="A123" s="51">
        <v>5136</v>
      </c>
      <c r="B123" s="49" t="s">
        <v>383</v>
      </c>
      <c r="C123" s="52">
        <v>35000</v>
      </c>
      <c r="D123" s="53">
        <f t="shared" si="0"/>
        <v>5.8431696150168912E-4</v>
      </c>
      <c r="E123" s="49"/>
    </row>
    <row r="124" spans="1:5" x14ac:dyDescent="0.2">
      <c r="A124" s="51">
        <v>5137</v>
      </c>
      <c r="B124" s="49" t="s">
        <v>384</v>
      </c>
      <c r="C124" s="52">
        <v>44752.83</v>
      </c>
      <c r="D124" s="53">
        <f t="shared" si="0"/>
        <v>7.4713821840576109E-4</v>
      </c>
      <c r="E124" s="49"/>
    </row>
    <row r="125" spans="1:5" x14ac:dyDescent="0.2">
      <c r="A125" s="51">
        <v>5138</v>
      </c>
      <c r="B125" s="49" t="s">
        <v>385</v>
      </c>
      <c r="C125" s="52">
        <v>148993.87</v>
      </c>
      <c r="D125" s="53">
        <f t="shared" si="0"/>
        <v>2.4874184400222191E-3</v>
      </c>
      <c r="E125" s="49"/>
    </row>
    <row r="126" spans="1:5" x14ac:dyDescent="0.2">
      <c r="A126" s="51">
        <v>5139</v>
      </c>
      <c r="B126" s="49" t="s">
        <v>386</v>
      </c>
      <c r="C126" s="52">
        <v>4146544.67</v>
      </c>
      <c r="D126" s="53">
        <f t="shared" si="0"/>
        <v>6.9225610923012118E-2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238655.4</v>
      </c>
      <c r="D127" s="53">
        <f t="shared" si="0"/>
        <v>3.9842970906848636E-3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24000</v>
      </c>
      <c r="D128" s="53">
        <f t="shared" si="0"/>
        <v>4.0067448788687256E-4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24000</v>
      </c>
      <c r="D130" s="53">
        <f t="shared" si="0"/>
        <v>4.0067448788687256E-4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214655.4</v>
      </c>
      <c r="D137" s="53">
        <f t="shared" si="0"/>
        <v>3.5836226027979911E-3</v>
      </c>
      <c r="E137" s="49"/>
    </row>
    <row r="138" spans="1:5" x14ac:dyDescent="0.2">
      <c r="A138" s="51">
        <v>5241</v>
      </c>
      <c r="B138" s="49" t="s">
        <v>396</v>
      </c>
      <c r="C138" s="52">
        <v>25655.4</v>
      </c>
      <c r="D138" s="53">
        <f t="shared" si="0"/>
        <v>4.2831101068886962E-4</v>
      </c>
      <c r="E138" s="49"/>
    </row>
    <row r="139" spans="1:5" x14ac:dyDescent="0.2">
      <c r="A139" s="51">
        <v>5242</v>
      </c>
      <c r="B139" s="49" t="s">
        <v>397</v>
      </c>
      <c r="C139" s="52">
        <v>189000</v>
      </c>
      <c r="D139" s="53">
        <f t="shared" si="0"/>
        <v>3.1553115921091213E-3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495388.26</v>
      </c>
      <c r="D160" s="53">
        <f t="shared" si="0"/>
        <v>8.2703932241945371E-3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495388.26</v>
      </c>
      <c r="D167" s="53">
        <f t="shared" si="1"/>
        <v>8.2703932241945371E-3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495388.26</v>
      </c>
      <c r="D169" s="53">
        <f t="shared" si="1"/>
        <v>8.2703932241945371E-3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2586618.06</v>
      </c>
      <c r="D185" s="53">
        <f t="shared" si="1"/>
        <v>4.3182994439559828E-2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2586618.06</v>
      </c>
      <c r="D186" s="53">
        <f t="shared" si="1"/>
        <v>4.3182994439559828E-2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2492862.86</v>
      </c>
      <c r="D191" s="53">
        <f t="shared" si="1"/>
        <v>4.1617772908446017E-2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93755.199999999997</v>
      </c>
      <c r="D193" s="53">
        <f t="shared" si="1"/>
        <v>1.5652215311138047E-3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30" sqref="A1:E30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40162201.170000002</v>
      </c>
    </row>
    <row r="9" spans="1:5" x14ac:dyDescent="0.2">
      <c r="A9" s="33">
        <v>3120</v>
      </c>
      <c r="B9" s="29" t="s">
        <v>465</v>
      </c>
      <c r="C9" s="34">
        <v>3953712.43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17239907.690000001</v>
      </c>
    </row>
    <row r="15" spans="1:5" x14ac:dyDescent="0.2">
      <c r="A15" s="33">
        <v>3220</v>
      </c>
      <c r="B15" s="29" t="s">
        <v>469</v>
      </c>
      <c r="C15" s="34">
        <v>40427264.659999996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2"/>
  <sheetViews>
    <sheetView workbookViewId="0">
      <selection activeCell="A123" sqref="A1:E12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23704639.649999999</v>
      </c>
      <c r="D9" s="34">
        <v>4715602.8899999997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5171982.16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23704639.649999999</v>
      </c>
      <c r="D15" s="123">
        <f>SUM(D8:D14)</f>
        <v>9887585.0500000007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4980064.1900000004</v>
      </c>
      <c r="D28" s="123">
        <f>SUM(D29:D36)</f>
        <v>2478015.89</v>
      </c>
    </row>
    <row r="29" spans="1:4" x14ac:dyDescent="0.2">
      <c r="A29" s="33">
        <v>1241</v>
      </c>
      <c r="B29" s="29" t="s">
        <v>237</v>
      </c>
      <c r="C29" s="34">
        <v>761339.78</v>
      </c>
      <c r="D29" s="34">
        <v>761339.78</v>
      </c>
    </row>
    <row r="30" spans="1:4" x14ac:dyDescent="0.2">
      <c r="A30" s="33">
        <v>1242</v>
      </c>
      <c r="B30" s="29" t="s">
        <v>238</v>
      </c>
      <c r="C30" s="34">
        <v>28625.1</v>
      </c>
      <c r="D30" s="34">
        <v>28625.1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845847.84</v>
      </c>
      <c r="D32" s="34">
        <v>845847.84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3344251.47</v>
      </c>
      <c r="D34" s="34">
        <v>842203.17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199939</v>
      </c>
      <c r="D37" s="123">
        <f>SUM(D38:D42)</f>
        <v>49939</v>
      </c>
      <c r="E37" s="42"/>
    </row>
    <row r="38" spans="1:5" x14ac:dyDescent="0.2">
      <c r="A38" s="33">
        <v>1251</v>
      </c>
      <c r="B38" s="29" t="s">
        <v>247</v>
      </c>
      <c r="C38" s="34">
        <v>199939</v>
      </c>
      <c r="D38" s="34">
        <v>49939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5180003.1900000004</v>
      </c>
      <c r="D43" s="123">
        <f>D20+D28+D37</f>
        <v>2527954.89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17239907.690000001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5759355.7400000002</v>
      </c>
      <c r="D48" s="123">
        <f>D51+D63+D91+D94+D49</f>
        <v>2234177.1799999997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2586618.06</v>
      </c>
      <c r="D63" s="123">
        <f>D64+D73+D76+D82</f>
        <v>2234177.1799999997</v>
      </c>
    </row>
    <row r="64" spans="1:4" x14ac:dyDescent="0.2">
      <c r="A64" s="33">
        <v>5510</v>
      </c>
      <c r="B64" s="29" t="s">
        <v>439</v>
      </c>
      <c r="C64" s="34">
        <f>SUM(C65:C72)</f>
        <v>2586618.06</v>
      </c>
      <c r="D64" s="34">
        <f>SUM(D65:D72)</f>
        <v>2234177.1799999997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2492862.86</v>
      </c>
      <c r="D69" s="34">
        <v>2168268.44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93755.199999999997</v>
      </c>
      <c r="D71" s="34">
        <v>65173.32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735.42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3172737.68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557005.78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721358.34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1650162.46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244211.1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4919511.46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4919512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4919512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-0.54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-0.54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18079751.969999999</v>
      </c>
      <c r="D122" s="123">
        <f>D47+D48+D100-D106-D109</f>
        <v>2234177.1799999997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2024-01-30T17:01:49Z</cp:lastPrinted>
  <dcterms:created xsi:type="dcterms:W3CDTF">2012-12-11T20:36:24Z</dcterms:created>
  <dcterms:modified xsi:type="dcterms:W3CDTF">2024-01-30T17:02:59Z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