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2DO INFORME TRIMESTRAL 2025\"/>
    </mc:Choice>
  </mc:AlternateContent>
  <xr:revisionPtr revIDLastSave="0" documentId="8_{E553F62C-C0B1-4C47-9183-8C15F74BFCD7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F7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<sst xmlns="http://schemas.openxmlformats.org/spreadsheetml/2006/main" count="860" uniqueCount="604">
  <si>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</si>
  <si>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</si>
  <si>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</si>
  <si>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</si>
  <si>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</si>
  <si>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</si>
  <si>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</si>
  <si>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</si>
  <si>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</si>
  <si>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</si>
  <si>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</si>
  <si>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</si>
  <si>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</si>
  <si>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</si>
  <si>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</si>
  <si>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</si>
  <si>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</si>
  <si>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</si>
  <si>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</si>
  <si>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</si>
  <si>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</si>
  <si>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</si>
  <si>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</si>
  <si>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</si>
  <si>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</si>
  <si>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</si>
  <si>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</si>
  <si>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</si>
  <si>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</si>
  <si>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</si>
  <si>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</si>
  <si>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</si>
  <si>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</si>
  <si>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</si>
  <si>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</si>
  <si>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</si>
  <si>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</si>
  <si>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</si>
  <si>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</si>
  <si>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</si>
  <si>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</si>
  <si>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</si>
  <si>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</si>
  <si>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</si>
  <si>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</si>
  <si>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</si>
  <si>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</si>
  <si>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</si>
  <si>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</si>
  <si>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</si>
  <si>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</si>
  <si>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</si>
  <si>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</si>
  <si>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</si>
  <si>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</si>
  <si>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</si>
  <si>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</si>
  <si>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</si>
  <si>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</si>
  <si>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</si>
  <si>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</si>
  <si>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</si>
  <si>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</si>
  <si>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</si>
  <si>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</si>
  <si>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</si>
  <si>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</si>
  <si>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</si>
  <si>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</si>
  <si>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</si>
  <si>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</si>
  <si>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</si>
  <si>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</si>
  <si>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</si>
  <si>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</si>
  <si>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</si>
  <si>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</si>
  <si>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</si>
  <si>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</si>
  <si>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</si>
  <si>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</si>
  <si>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</si>
  <si>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</si>
  <si>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</si>
  <si>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</si>
  <si>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</si>
  <si>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</si>
  <si>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</si>
  <si>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</si>
  <si>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</si>
  <si>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</si>
  <si>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</si>
  <si>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</si>
  <si>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</si>
  <si>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</si>
  <si>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</si>
  <si>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</si>
  <si>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</si>
  <si>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</si>
  <si>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</si>
  <si>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</si>
  <si>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</si>
  <si>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</si>
  <si>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</si>
  <si>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</si>
  <si>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</si>
  <si>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</si>
  <si>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</si>
  <si>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</si>
  <si>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</si>
  <si>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</si>
  <si>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</si>
  <si>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</si>
  <si>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</si>
  <si>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</si>
  <si>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</si>
  <si>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</si>
  <si>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</si>
  <si>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</si>
  <si>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</si>
  <si>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</si>
  <si>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</si>
  <si>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</si>
  <si>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</si>
  <si>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</si>
  <si>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</si>
  <si>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</si>
  <si>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</si>
  <si>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</si>
  <si>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</si>
  <si>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</si>
  <si>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</si>
  <si>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</si>
  <si>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</si>
  <si>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</si>
  <si>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</si>
  <si>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</si>
  <si>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</si>
  <si>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</si>
  <si>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</si>
  <si>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</si>
  <si>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</si>
  <si>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</si>
  <si>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</si>
  <si>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</si>
  <si>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</si>
  <si>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</si>
  <si>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</si>
  <si>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</si>
  <si>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</si>
  <si>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</si>
  <si>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</si>
  <si>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</si>
  <si>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</si>
  <si>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</si>
  <si>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</si>
  <si>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</si>
  <si>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</si>
  <si>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</si>
  <si>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</si>
  <si>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</si>
  <si>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</si>
  <si>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</si>
  <si>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</si>
  <si>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</si>
  <si>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</si>
  <si>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</si>
  <si>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</si>
  <si>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</si>
  <si>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</si>
  <si>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</si>
  <si>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</si>
  <si>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</si>
  <si>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</si>
  <si>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</si>
  <si>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</si>
  <si>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</si>
  <si>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</si>
  <si>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</si>
  <si>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</si>
  <si>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</si>
  <si>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</si>
  <si>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</si>
  <si>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</si>
  <si>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</si>
  <si>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</si>
  <si>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</si>
  <si>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</si>
  <si>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</si>
  <si>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</si>
  <si>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</si>
  <si>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</si>
  <si>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</si>
  <si>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</si>
  <si>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</si>
  <si>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</si>
  <si>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</si>
  <si>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</si>
  <si>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</si>
  <si>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</si>
  <si>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</si>
  <si>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</si>
  <si>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</si>
  <si>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</si>
  <si>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</si>
  <si>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</si>
  <si>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</si>
  <si>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</si>
  <si>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</si>
  <si>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</si>
  <si>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</si>
  <si>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</si>
  <si>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</si>
  <si>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</si>
  <si>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</si>
  <si>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</si>
  <si>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</si>
  <si>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</si>
  <si>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</si>
  <si>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</si>
  <si>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</si>
  <si>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</si>
  <si>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</si>
  <si>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</si>
  <si>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</si>
  <si>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</si>
  <si>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</si>
  <si>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</si>
  <si>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</si>
  <si>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</si>
  <si>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</si>
  <si>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</si>
  <si>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</si>
  <si>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</si>
  <si>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</si>
  <si>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</si>
  <si>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</si>
  <si>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</si>
  <si>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</si>
  <si>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</si>
  <si>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</si>
  <si>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</si>
  <si>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</si>
  <si>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</si>
  <si>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</si>
  <si>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</si>
  <si>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</si>
  <si>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</si>
  <si>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</si>
  <si>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</si>
  <si>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</si>
  <si>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</si>
  <si>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</si>
  <si>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</si>
  <si>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</si>
  <si>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</si>
  <si>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</si>
  <si>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</si>
  <si>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</si>
  <si>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</si>
  <si>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</si>
  <si>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</si>
  <si>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</si>
  <si>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</si>
  <si>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</si>
  <si>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</si>
  <si>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</si>
  <si>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</si>
  <si>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</si>
  <si>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</si>
  <si>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</si>
  <si>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</si>
  <si>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</si>
  <si>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</si>
  <si>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</si>
  <si>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</si>
  <si>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</si>
  <si>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</si>
  <si>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</si>
  <si>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</si>
  <si>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</si>
  <si>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</si>
  <si>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</si>
  <si>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</si>
  <si>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</si>
  <si>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</si>
  <si>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</si>
  <si>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</si>
  <si>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</si>
  <si>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</si>
  <si>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</si>
  <si>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</si>
  <si>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</si>
  <si>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</si>
  <si>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</si>
  <si>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</si>
  <si>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</si>
  <si>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</si>
  <si>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</si>
  <si>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</si>
  <si>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</si>
  <si>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</si>
  <si>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</si>
  <si>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</si>
  <si>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</si>
  <si>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</si>
  <si>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</si>
  <si>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</si>
  <si>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</si>
  <si>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</si>
  <si>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</si>
  <si>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</si>
  <si>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</si>
  <si>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</si>
  <si>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</si>
  <si>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</si>
  <si>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</si>
  <si>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</si>
  <si>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</si>
  <si>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</si>
  <si>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</si>
  <si>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</si>
  <si>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</si>
  <si>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</si>
  <si>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</si>
  <si>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</si>
  <si>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</si>
  <si>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</si>
  <si>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</si>
  <si>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</si>
  <si>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</si>
  <si>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</si>
  <si>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</si>
  <si>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</si>
  <si>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</si>
  <si>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</si>
  <si>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</si>
  <si>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</si>
  <si>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</si>
  <si>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</si>
  <si>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</si>
  <si>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</si>
  <si>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</si>
  <si>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</si>
  <si>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</si>
  <si>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</si>
  <si>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</si>
  <si>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</si>
  <si>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</si>
  <si>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</si>
  <si>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</si>
  <si>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</si>
  <si>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</si>
  <si>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</si>
  <si>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</si>
  <si>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</si>
  <si>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</si>
  <si>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</si>
  <si>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</si>
  <si>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</si>
  <si>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</si>
  <si>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</si>
  <si>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</si>
  <si>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</si>
  <si>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</si>
  <si>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</si>
  <si>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</si>
  <si>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</si>
  <si>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</si>
  <si>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</si>
  <si>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</si>
  <si>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</si>
  <si>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</si>
  <si>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</si>
  <si>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</si>
  <si>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</si>
  <si>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</si>
  <si>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</si>
  <si>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</si>
  <si>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</si>
  <si>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</si>
  <si>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</si>
  <si>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</si>
  <si>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</si>
  <si>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</si>
  <si>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</si>
  <si>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</si>
  <si>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</si>
  <si>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</si>
  <si>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</si>
  <si>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</si>
  <si>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</si>
  <si>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</si>
  <si>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</si>
  <si>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</si>
  <si>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</si>
  <si>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</si>
  <si>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</si>
  <si>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</si>
  <si>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</si>
  <si>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</si>
  <si>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</si>
  <si>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</si>
  <si>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</si>
  <si>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</si>
  <si>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</si>
  <si>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</si>
  <si>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</si>
  <si>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</si>
  <si>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</si>
  <si>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</si>
  <si>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</si>
  <si>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</si>
  <si>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</si>
  <si>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</si>
  <si>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</si>
  <si>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</si>
  <si>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</si>
  <si>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</si>
  <si>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</si>
  <si>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</si>
  <si>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</si>
  <si>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</si>
  <si>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</si>
  <si>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</si>
  <si>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</si>
  <si>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</si>
  <si>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</si>
  <si>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</si>
  <si>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</si>
  <si>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</si>
  <si>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</si>
  <si>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</si>
  <si>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</si>
  <si>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</si>
  <si>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</si>
  <si>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</si>
  <si>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</si>
  <si>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</si>
  <si>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</si>
  <si>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</si>
  <si>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</si>
  <si>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</si>
  <si>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</si>
  <si>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</si>
  <si>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</si>
  <si>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</si>
  <si>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</si>
  <si>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</si>
  <si>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</si>
  <si>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</si>
  <si>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</si>
  <si>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</si>
  <si>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</si>
  <si>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</si>
  <si>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</si>
  <si>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</si>
  <si>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</si>
  <si>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</si>
  <si>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</si>
  <si>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</si>
  <si>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</si>
  <si>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</si>
  <si>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</si>
  <si>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</si>
  <si>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</si>
  <si>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</si>
  <si>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</si>
  <si>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</si>
  <si>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</si>
  <si>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</si>
  <si>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</si>
  <si>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</si>
  <si>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</si>
  <si>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</si>
  <si>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</si>
  <si>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</si>
  <si>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</si>
  <si>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</si>
  <si>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</si>
  <si>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</si>
  <si>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</si>
  <si>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</si>
  <si>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</si>
  <si>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</si>
  <si>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</si>
  <si>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</si>
  <si>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</si>
  <si>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</si>
  <si>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</si>
  <si>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</si>
  <si>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</si>
  <si>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</si>
  <si>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</si>
  <si>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</si>
  <si>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</si>
  <si>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</si>
  <si>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</si>
  <si>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</si>
  <si>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</si>
  <si>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</si>
  <si>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</si>
  <si>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</si>
  <si>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</si>
  <si>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</si>
  <si>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</si>
  <si>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</si>
  <si>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</si>
  <si>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</si>
  <si>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</si>
  <si>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</si>
  <si>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</si>
  <si>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</si>
  <si>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</si>
  <si>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</si>
  <si>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</si>
  <si>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</si>
  <si>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</si>
  <si>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</si>
  <si>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</si>
  <si>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</si>
  <si>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</si>
  <si>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</si>
  <si>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</si>
  <si>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</si>
  <si>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</si>
  <si>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</si>
  <si>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</si>
  <si>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</si>
  <si>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</si>
  <si>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</si>
  <si>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</si>
  <si>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</si>
  <si>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</si>
  <si>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</si>
  <si>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</si>
  <si>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</si>
  <si>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</si>
  <si>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</si>
  <si>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</si>
  <si>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</si>
  <si>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</si>
  <si>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</si>
  <si>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</si>
  <si>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</si>
  <si>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</si>
  <si>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</si>
  <si>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</si>
  <si>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</si>
  <si>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</si>
  <si>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</si>
  <si>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</si>
  <si>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</si>
  <si>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</si>
  <si>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</si>
  <si>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</si>
  <si>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</si>
  <si>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</si>
  <si>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</si>
  <si>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</si>
  <si>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</si>
  <si>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</si>
  <si>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</si>
  <si>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</si>
  <si>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</si>
  <si>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</si>
  <si>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</si>
  <si>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</si>
  <si>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</si>
  <si>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</si>
  <si>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</si>
  <si>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</si>
  <si>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</si>
  <si>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</si>
  <si>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</si>
  <si>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</si>
  <si>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</si>
  <si>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</si>
  <si>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</si>
  <si>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</si>
  <si>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</si>
  <si>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</si>
  <si>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</si>
  <si>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</si>
  <si>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</si>
  <si>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</si>
  <si>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</si>
  <si>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</si>
  <si>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</si>
  <si>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</si>
  <si>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</si>
  <si>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</si>
  <si>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</si>
  <si>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</si>
  <si>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</si>
  <si>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</si>
  <si>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</si>
  <si>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</si>
  <si>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</si>
  <si>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</si>
  <si>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</si>
  <si>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</si>
  <si>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de Agua Potable y Alcantarillado Municipal de Valle de Santiago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</si>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</sst>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1" t="s">
        <v>602</v>
      </c>
      <c r="B1" s="162"/>
      <c r="C1" s="104" t="s">
        <v>495</v>
      </c>
      <c r="D1" s="105">
        <v>2025</v>
      </c>
    </row>
    <row r="2" spans="1:4" ht="16.350000000000001" customHeight="1" x14ac:dyDescent="0.2">
      <c r="A2" s="163" t="s">
        <v>494</v>
      </c>
      <c r="B2" s="164"/>
      <c r="C2" s="10" t="s">
        <v>496</v>
      </c>
      <c r="D2" s="106" t="s">
        <v>501</v>
      </c>
    </row>
    <row r="3" spans="1:4" ht="16.350000000000001" customHeight="1" x14ac:dyDescent="0.2">
      <c r="A3" s="165" t="s">
        <v>603</v>
      </c>
      <c r="B3" s="166"/>
      <c r="C3" s="10" t="s">
        <v>497</v>
      </c>
      <c r="D3" s="107">
        <v>2</v>
      </c>
    </row>
    <row r="4" spans="1:4" ht="16.350000000000001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78"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4" t="s">
        <v>602</v>
      </c>
      <c r="B1" s="164"/>
      <c r="C1" s="164"/>
      <c r="D1" s="10" t="s">
        <v>498</v>
      </c>
      <c r="E1" s="18">
        <v>2025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8" t="s">
        <v>501</v>
      </c>
    </row>
    <row r="3" spans="1:5" s="11" customFormat="1" ht="18.95" customHeight="1" x14ac:dyDescent="0.25">
      <c r="A3" s="164" t="s">
        <v>603</v>
      </c>
      <c r="B3" s="164"/>
      <c r="C3" s="164"/>
      <c r="D3" s="10" t="s">
        <v>500</v>
      </c>
      <c r="E3" s="18">
        <v>2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x14ac:dyDescent="0.2">
      <c r="A9" s="109">
        <v>4000</v>
      </c>
      <c r="B9" s="108" t="s">
        <v>557</v>
      </c>
      <c r="C9" s="140">
        <f>SUM(C10+C57+C69)</f>
        <v>50126834.210000001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0">
        <f>SUM(C11+C21+C27+C30+C36+C39+C48)</f>
        <v>49532759.5</v>
      </c>
      <c r="D10" s="78"/>
      <c r="E10" s="39"/>
    </row>
    <row r="11" spans="1:5" x14ac:dyDescent="0.2">
      <c r="A11" s="109">
        <v>4110</v>
      </c>
      <c r="B11" s="108" t="s">
        <v>224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1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1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1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1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1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1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1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1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1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1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1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0">
        <f>SUM(C49:C56)</f>
        <v>49532759.5</v>
      </c>
      <c r="D48" s="78"/>
      <c r="E48" s="39"/>
    </row>
    <row r="49" spans="1:5" x14ac:dyDescent="0.2">
      <c r="A49" s="40">
        <v>4171</v>
      </c>
      <c r="B49" s="41" t="s">
        <v>417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1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1">
        <v>49532759.5</v>
      </c>
      <c r="D51" s="78"/>
      <c r="E51" s="39"/>
    </row>
    <row r="52" spans="1:5" ht="22.5" x14ac:dyDescent="0.2">
      <c r="A52" s="40">
        <v>4174</v>
      </c>
      <c r="B52" s="42" t="s">
        <v>420</v>
      </c>
      <c r="C52" s="141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1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1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1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1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0">
        <f>+C58+C64</f>
        <v>0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0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1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1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0">
        <f>SUM(C65:C68)</f>
        <v>0</v>
      </c>
      <c r="D64" s="78"/>
      <c r="E64" s="39"/>
    </row>
    <row r="65" spans="1:5" x14ac:dyDescent="0.2">
      <c r="A65" s="40">
        <v>4221</v>
      </c>
      <c r="B65" s="41" t="s">
        <v>256</v>
      </c>
      <c r="C65" s="141">
        <v>0</v>
      </c>
      <c r="D65" s="78"/>
      <c r="E65" s="39"/>
    </row>
    <row r="66" spans="1:5" x14ac:dyDescent="0.2">
      <c r="A66" s="40">
        <v>4223</v>
      </c>
      <c r="B66" s="41" t="s">
        <v>257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1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0">
        <f>C70+C73+C79+C81+C83</f>
        <v>594074.71</v>
      </c>
      <c r="D69" s="41"/>
      <c r="E69" s="41"/>
    </row>
    <row r="70" spans="1:5" x14ac:dyDescent="0.2">
      <c r="A70" s="111">
        <v>4310</v>
      </c>
      <c r="B70" s="108" t="s">
        <v>261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1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1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1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1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0">
        <f>SUM(C84:C90)</f>
        <v>594074.71</v>
      </c>
      <c r="D83" s="41"/>
      <c r="E83" s="41"/>
    </row>
    <row r="84" spans="1:5" x14ac:dyDescent="0.2">
      <c r="A84" s="43">
        <v>4392</v>
      </c>
      <c r="B84" s="41" t="s">
        <v>272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1">
        <v>594074.71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0">
        <f>C95+C123+C156+C166+C181+C210</f>
        <v>26984484.899999999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0">
        <f>C96+C103+C113</f>
        <v>26803884.899999999</v>
      </c>
      <c r="D95" s="112">
        <f>C95/$C$94</f>
        <v>0.99330726524262836</v>
      </c>
      <c r="E95" s="41"/>
    </row>
    <row r="96" spans="1:5" x14ac:dyDescent="0.2">
      <c r="A96" s="111">
        <v>5110</v>
      </c>
      <c r="B96" s="108" t="s">
        <v>279</v>
      </c>
      <c r="C96" s="140">
        <f>SUM(C97:C102)</f>
        <v>13165486.949999999</v>
      </c>
      <c r="D96" s="112">
        <f t="shared" ref="D96:D159" si="0">C96/$C$94</f>
        <v>0.48789098620148202</v>
      </c>
      <c r="E96" s="41"/>
    </row>
    <row r="97" spans="1:5" x14ac:dyDescent="0.2">
      <c r="A97" s="43">
        <v>5111</v>
      </c>
      <c r="B97" s="41" t="s">
        <v>280</v>
      </c>
      <c r="C97" s="141">
        <v>9414118.0800000001</v>
      </c>
      <c r="D97" s="44">
        <f t="shared" si="0"/>
        <v>0.3488715132005355</v>
      </c>
      <c r="E97" s="41"/>
    </row>
    <row r="98" spans="1:5" x14ac:dyDescent="0.2">
      <c r="A98" s="43">
        <v>5112</v>
      </c>
      <c r="B98" s="41" t="s">
        <v>281</v>
      </c>
      <c r="C98" s="141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1">
        <v>1207128.71</v>
      </c>
      <c r="D99" s="44">
        <f t="shared" si="0"/>
        <v>4.4734176489690934E-2</v>
      </c>
      <c r="E99" s="41"/>
    </row>
    <row r="100" spans="1:5" x14ac:dyDescent="0.2">
      <c r="A100" s="43">
        <v>5114</v>
      </c>
      <c r="B100" s="41" t="s">
        <v>283</v>
      </c>
      <c r="C100" s="141">
        <v>1707380.42</v>
      </c>
      <c r="D100" s="44">
        <f t="shared" si="0"/>
        <v>6.3272670437374182E-2</v>
      </c>
      <c r="E100" s="41"/>
    </row>
    <row r="101" spans="1:5" x14ac:dyDescent="0.2">
      <c r="A101" s="43">
        <v>5115</v>
      </c>
      <c r="B101" s="41" t="s">
        <v>284</v>
      </c>
      <c r="C101" s="141">
        <v>836859.74</v>
      </c>
      <c r="D101" s="44">
        <f t="shared" si="0"/>
        <v>3.1012626073881441E-2</v>
      </c>
      <c r="E101" s="41"/>
    </row>
    <row r="102" spans="1:5" x14ac:dyDescent="0.2">
      <c r="A102" s="43">
        <v>5116</v>
      </c>
      <c r="B102" s="41" t="s">
        <v>285</v>
      </c>
      <c r="C102" s="141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0">
        <f>SUM(C104:C112)</f>
        <v>4077955.74</v>
      </c>
      <c r="D103" s="112">
        <f t="shared" si="0"/>
        <v>0.15112223765294108</v>
      </c>
      <c r="E103" s="41"/>
    </row>
    <row r="104" spans="1:5" x14ac:dyDescent="0.2">
      <c r="A104" s="43">
        <v>5121</v>
      </c>
      <c r="B104" s="41" t="s">
        <v>287</v>
      </c>
      <c r="C104" s="141">
        <v>263645.15000000002</v>
      </c>
      <c r="D104" s="44">
        <f t="shared" si="0"/>
        <v>9.7702494962206982E-3</v>
      </c>
      <c r="E104" s="41"/>
    </row>
    <row r="105" spans="1:5" x14ac:dyDescent="0.2">
      <c r="A105" s="43">
        <v>5122</v>
      </c>
      <c r="B105" s="41" t="s">
        <v>288</v>
      </c>
      <c r="C105" s="141">
        <v>61641.71</v>
      </c>
      <c r="D105" s="44">
        <f t="shared" si="0"/>
        <v>2.284338953603669E-3</v>
      </c>
      <c r="E105" s="41"/>
    </row>
    <row r="106" spans="1:5" x14ac:dyDescent="0.2">
      <c r="A106" s="43">
        <v>5123</v>
      </c>
      <c r="B106" s="41" t="s">
        <v>289</v>
      </c>
      <c r="C106" s="141">
        <v>228800</v>
      </c>
      <c r="D106" s="44">
        <f t="shared" si="0"/>
        <v>8.4789463592836647E-3</v>
      </c>
      <c r="E106" s="41"/>
    </row>
    <row r="107" spans="1:5" x14ac:dyDescent="0.2">
      <c r="A107" s="43">
        <v>5124</v>
      </c>
      <c r="B107" s="41" t="s">
        <v>290</v>
      </c>
      <c r="C107" s="141">
        <v>2187652.9500000002</v>
      </c>
      <c r="D107" s="44">
        <f t="shared" si="0"/>
        <v>8.1070769299731948E-2</v>
      </c>
      <c r="E107" s="41"/>
    </row>
    <row r="108" spans="1:5" x14ac:dyDescent="0.2">
      <c r="A108" s="43">
        <v>5125</v>
      </c>
      <c r="B108" s="41" t="s">
        <v>291</v>
      </c>
      <c r="C108" s="141">
        <v>177214.28</v>
      </c>
      <c r="D108" s="44">
        <f t="shared" si="0"/>
        <v>6.5672656215868697E-3</v>
      </c>
      <c r="E108" s="41"/>
    </row>
    <row r="109" spans="1:5" x14ac:dyDescent="0.2">
      <c r="A109" s="43">
        <v>5126</v>
      </c>
      <c r="B109" s="41" t="s">
        <v>292</v>
      </c>
      <c r="C109" s="141">
        <v>569273.02</v>
      </c>
      <c r="D109" s="44">
        <f t="shared" si="0"/>
        <v>2.1096308568039408E-2</v>
      </c>
      <c r="E109" s="41"/>
    </row>
    <row r="110" spans="1:5" x14ac:dyDescent="0.2">
      <c r="A110" s="43">
        <v>5127</v>
      </c>
      <c r="B110" s="41" t="s">
        <v>293</v>
      </c>
      <c r="C110" s="141">
        <v>474319.22</v>
      </c>
      <c r="D110" s="44">
        <f t="shared" si="0"/>
        <v>1.7577479123939106E-2</v>
      </c>
      <c r="E110" s="41"/>
    </row>
    <row r="111" spans="1:5" x14ac:dyDescent="0.2">
      <c r="A111" s="43">
        <v>5128</v>
      </c>
      <c r="B111" s="41" t="s">
        <v>294</v>
      </c>
      <c r="C111" s="14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1">
        <v>115409.41</v>
      </c>
      <c r="D112" s="44">
        <f t="shared" si="0"/>
        <v>4.2768802305357331E-3</v>
      </c>
      <c r="E112" s="41"/>
    </row>
    <row r="113" spans="1:5" x14ac:dyDescent="0.2">
      <c r="A113" s="111">
        <v>5130</v>
      </c>
      <c r="B113" s="108" t="s">
        <v>296</v>
      </c>
      <c r="C113" s="140">
        <f>SUM(C114:C122)</f>
        <v>9560442.2100000009</v>
      </c>
      <c r="D113" s="112">
        <f t="shared" si="0"/>
        <v>0.35429404138820531</v>
      </c>
      <c r="E113" s="41"/>
    </row>
    <row r="114" spans="1:5" x14ac:dyDescent="0.2">
      <c r="A114" s="43">
        <v>5131</v>
      </c>
      <c r="B114" s="41" t="s">
        <v>297</v>
      </c>
      <c r="C114" s="141">
        <v>5011234.78</v>
      </c>
      <c r="D114" s="44">
        <f t="shared" si="0"/>
        <v>0.185708002156454</v>
      </c>
      <c r="E114" s="41"/>
    </row>
    <row r="115" spans="1:5" x14ac:dyDescent="0.2">
      <c r="A115" s="43">
        <v>5132</v>
      </c>
      <c r="B115" s="41" t="s">
        <v>298</v>
      </c>
      <c r="C115" s="141">
        <v>247221.85</v>
      </c>
      <c r="D115" s="44">
        <f t="shared" si="0"/>
        <v>9.1616293924513641E-3</v>
      </c>
      <c r="E115" s="41"/>
    </row>
    <row r="116" spans="1:5" x14ac:dyDescent="0.2">
      <c r="A116" s="43">
        <v>5133</v>
      </c>
      <c r="B116" s="41" t="s">
        <v>299</v>
      </c>
      <c r="C116" s="141">
        <v>722162.98</v>
      </c>
      <c r="D116" s="44">
        <f t="shared" si="0"/>
        <v>2.6762155463638294E-2</v>
      </c>
      <c r="E116" s="41"/>
    </row>
    <row r="117" spans="1:5" x14ac:dyDescent="0.2">
      <c r="A117" s="43">
        <v>5134</v>
      </c>
      <c r="B117" s="41" t="s">
        <v>300</v>
      </c>
      <c r="C117" s="141">
        <v>182907.16</v>
      </c>
      <c r="D117" s="44">
        <f t="shared" si="0"/>
        <v>6.7782342586053959E-3</v>
      </c>
      <c r="E117" s="41"/>
    </row>
    <row r="118" spans="1:5" x14ac:dyDescent="0.2">
      <c r="A118" s="43">
        <v>5135</v>
      </c>
      <c r="B118" s="41" t="s">
        <v>301</v>
      </c>
      <c r="C118" s="141">
        <v>1651724.99</v>
      </c>
      <c r="D118" s="44">
        <f t="shared" si="0"/>
        <v>6.1210173035394874E-2</v>
      </c>
      <c r="E118" s="41"/>
    </row>
    <row r="119" spans="1:5" x14ac:dyDescent="0.2">
      <c r="A119" s="43">
        <v>5136</v>
      </c>
      <c r="B119" s="41" t="s">
        <v>302</v>
      </c>
      <c r="C119" s="141">
        <v>38590.5</v>
      </c>
      <c r="D119" s="44">
        <f t="shared" si="0"/>
        <v>1.4300995606553158E-3</v>
      </c>
      <c r="E119" s="41"/>
    </row>
    <row r="120" spans="1:5" x14ac:dyDescent="0.2">
      <c r="A120" s="43">
        <v>5137</v>
      </c>
      <c r="B120" s="41" t="s">
        <v>303</v>
      </c>
      <c r="C120" s="141">
        <v>39512.78</v>
      </c>
      <c r="D120" s="44">
        <f t="shared" si="0"/>
        <v>1.4642777190829387E-3</v>
      </c>
      <c r="E120" s="41"/>
    </row>
    <row r="121" spans="1:5" x14ac:dyDescent="0.2">
      <c r="A121" s="43">
        <v>5138</v>
      </c>
      <c r="B121" s="41" t="s">
        <v>304</v>
      </c>
      <c r="C121" s="141">
        <v>126868.8</v>
      </c>
      <c r="D121" s="44">
        <f t="shared" si="0"/>
        <v>4.7015461095572001E-3</v>
      </c>
      <c r="E121" s="41"/>
    </row>
    <row r="122" spans="1:5" x14ac:dyDescent="0.2">
      <c r="A122" s="43">
        <v>5139</v>
      </c>
      <c r="B122" s="41" t="s">
        <v>305</v>
      </c>
      <c r="C122" s="141">
        <v>1540218.37</v>
      </c>
      <c r="D122" s="44">
        <f t="shared" si="0"/>
        <v>5.707792369236591E-2</v>
      </c>
      <c r="E122" s="41"/>
    </row>
    <row r="123" spans="1:5" x14ac:dyDescent="0.2">
      <c r="A123" s="111">
        <v>5200</v>
      </c>
      <c r="B123" s="108" t="s">
        <v>306</v>
      </c>
      <c r="C123" s="140">
        <f>C124+C127+C130+C133+C138+C142+C145+C147+C153</f>
        <v>180600</v>
      </c>
      <c r="D123" s="112">
        <f t="shared" si="0"/>
        <v>6.6927347573716338E-3</v>
      </c>
      <c r="E123" s="41"/>
    </row>
    <row r="124" spans="1:5" x14ac:dyDescent="0.2">
      <c r="A124" s="111">
        <v>5210</v>
      </c>
      <c r="B124" s="108" t="s">
        <v>307</v>
      </c>
      <c r="C124" s="140">
        <f>SUM(C125:C126)</f>
        <v>13000</v>
      </c>
      <c r="D124" s="112">
        <f t="shared" si="0"/>
        <v>4.8175831586839003E-4</v>
      </c>
      <c r="E124" s="41"/>
    </row>
    <row r="125" spans="1:5" x14ac:dyDescent="0.2">
      <c r="A125" s="43">
        <v>5211</v>
      </c>
      <c r="B125" s="41" t="s">
        <v>308</v>
      </c>
      <c r="C125" s="14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1">
        <v>13000</v>
      </c>
      <c r="D126" s="44">
        <f t="shared" si="0"/>
        <v>4.8175831586839003E-4</v>
      </c>
      <c r="E126" s="41"/>
    </row>
    <row r="127" spans="1:5" x14ac:dyDescent="0.2">
      <c r="A127" s="111">
        <v>5220</v>
      </c>
      <c r="B127" s="108" t="s">
        <v>310</v>
      </c>
      <c r="C127" s="140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1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0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1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0">
        <f>SUM(C134:C137)</f>
        <v>167600</v>
      </c>
      <c r="D133" s="112">
        <f t="shared" si="0"/>
        <v>6.2109764415032437E-3</v>
      </c>
      <c r="E133" s="41"/>
    </row>
    <row r="134" spans="1:5" x14ac:dyDescent="0.2">
      <c r="A134" s="43">
        <v>5241</v>
      </c>
      <c r="B134" s="41" t="s">
        <v>315</v>
      </c>
      <c r="C134" s="141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1">
        <v>167600</v>
      </c>
      <c r="D135" s="44">
        <f t="shared" si="0"/>
        <v>6.2109764415032437E-3</v>
      </c>
      <c r="E135" s="41"/>
    </row>
    <row r="136" spans="1:5" x14ac:dyDescent="0.2">
      <c r="A136" s="43">
        <v>5243</v>
      </c>
      <c r="B136" s="41" t="s">
        <v>317</v>
      </c>
      <c r="C136" s="141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1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0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1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1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0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1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0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1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0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1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0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1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0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0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1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0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1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0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1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0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0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1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0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1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0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1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0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1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0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1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0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0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1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0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1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0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1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0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1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1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0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0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1">
        <v>0</v>
      </c>
      <c r="D212" s="44">
        <f t="shared" si="1"/>
        <v>0</v>
      </c>
      <c r="E212" s="41"/>
    </row>
    <row r="213" spans="1:5" x14ac:dyDescent="0.2">
      <c r="C213" s="143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33" zoomScale="60" zoomScaleNormal="100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0" t="s">
        <v>602</v>
      </c>
      <c r="B1" s="171"/>
      <c r="C1" s="171"/>
      <c r="D1" s="171"/>
      <c r="E1" s="171"/>
      <c r="F1" s="171"/>
      <c r="G1" s="10" t="s">
        <v>498</v>
      </c>
      <c r="H1" s="18">
        <v>2025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8" t="s">
        <v>501</v>
      </c>
    </row>
    <row r="3" spans="1:8" s="11" customFormat="1" ht="18.95" customHeight="1" x14ac:dyDescent="0.25">
      <c r="A3" s="170" t="s">
        <v>603</v>
      </c>
      <c r="B3" s="171"/>
      <c r="C3" s="171"/>
      <c r="D3" s="171"/>
      <c r="E3" s="171"/>
      <c r="F3" s="171"/>
      <c r="G3" s="10" t="s">
        <v>500</v>
      </c>
      <c r="H3" s="18">
        <v>2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3">
        <v>0</v>
      </c>
    </row>
    <row r="11" spans="1:8" x14ac:dyDescent="0.2">
      <c r="A11" s="16">
        <v>1121</v>
      </c>
      <c r="B11" s="14" t="s">
        <v>119</v>
      </c>
      <c r="C11" s="143">
        <v>0</v>
      </c>
    </row>
    <row r="12" spans="1:8" x14ac:dyDescent="0.2">
      <c r="C12" s="143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3">
        <v>27407.34</v>
      </c>
      <c r="D15" s="143">
        <v>27407.34</v>
      </c>
      <c r="E15" s="143">
        <v>27407.34</v>
      </c>
      <c r="F15" s="143">
        <v>0</v>
      </c>
      <c r="G15" s="143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3">
        <v>10176012.67</v>
      </c>
      <c r="D16" s="143">
        <v>10176012.67</v>
      </c>
      <c r="E16" s="143">
        <v>10176012.67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807870.11</v>
      </c>
      <c r="D20" s="143">
        <v>807870.11</v>
      </c>
      <c r="E20" s="143">
        <v>0</v>
      </c>
      <c r="F20" s="143">
        <v>0</v>
      </c>
      <c r="G20" s="143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3">
        <v>260719.45</v>
      </c>
      <c r="D21" s="143">
        <v>260719.45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44357279.25</v>
      </c>
      <c r="D23" s="143">
        <v>44357279.25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714411.01</v>
      </c>
      <c r="D24" s="143">
        <v>714411.01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309704.62</v>
      </c>
      <c r="D25" s="143">
        <v>309704.62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-0.94</v>
      </c>
      <c r="D26" s="143">
        <v>-0.94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1055991.72</v>
      </c>
      <c r="D27" s="143">
        <v>1055991.72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3">
        <v>0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275407.78000000003</v>
      </c>
      <c r="E41" s="14" t="str">
        <f>+IF(OR(C41&lt;&gt;0,C42&lt;&gt;0),"","SIN INFORMACIÓN QUE REVELAR")</f>
        <v/>
      </c>
    </row>
    <row r="42" spans="1:8" x14ac:dyDescent="0.2">
      <c r="A42" s="16">
        <v>1151</v>
      </c>
      <c r="B42" s="14" t="s">
        <v>145</v>
      </c>
      <c r="C42" s="143">
        <v>275407.78000000003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3">
        <v>0</v>
      </c>
    </row>
    <row r="52" spans="1:10" x14ac:dyDescent="0.2">
      <c r="A52" s="16">
        <v>1214</v>
      </c>
      <c r="B52" s="14" t="s">
        <v>147</v>
      </c>
      <c r="C52" s="143">
        <v>0</v>
      </c>
    </row>
    <row r="53" spans="1:10" x14ac:dyDescent="0.2">
      <c r="C53" s="143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29460486.399999999</v>
      </c>
      <c r="D56" s="143">
        <f>SUM(D57:D63)</f>
        <v>0</v>
      </c>
      <c r="E56" s="143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3">
        <v>0</v>
      </c>
      <c r="D57" s="144"/>
      <c r="E57" s="144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152</v>
      </c>
      <c r="C59" s="143">
        <v>204807.97</v>
      </c>
      <c r="D59" s="143">
        <v>0</v>
      </c>
      <c r="E59" s="143">
        <v>0</v>
      </c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154</v>
      </c>
      <c r="C61" s="143">
        <v>19274652.16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155</v>
      </c>
      <c r="C62" s="143">
        <v>7530557.0999999996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156</v>
      </c>
      <c r="C63" s="143">
        <v>2450469.17</v>
      </c>
      <c r="D63" s="143">
        <v>0</v>
      </c>
      <c r="E63" s="143">
        <v>0</v>
      </c>
    </row>
    <row r="64" spans="1:10" x14ac:dyDescent="0.2">
      <c r="A64" s="16">
        <v>1240</v>
      </c>
      <c r="B64" s="14" t="s">
        <v>157</v>
      </c>
      <c r="C64" s="143">
        <f>SUM(C65:C72)</f>
        <v>47129632.519999996</v>
      </c>
      <c r="D64" s="143">
        <f t="shared" ref="D64:E64" si="0">SUM(D65:D72)</f>
        <v>0</v>
      </c>
      <c r="E64" s="143">
        <f t="shared" si="0"/>
        <v>17624301.719999999</v>
      </c>
    </row>
    <row r="65" spans="1:9" x14ac:dyDescent="0.2">
      <c r="A65" s="16">
        <v>1241</v>
      </c>
      <c r="B65" s="14" t="s">
        <v>158</v>
      </c>
      <c r="C65" s="143">
        <v>5055317.87</v>
      </c>
      <c r="D65" s="143">
        <v>0</v>
      </c>
      <c r="E65" s="143">
        <v>3685283.22</v>
      </c>
    </row>
    <row r="66" spans="1:9" x14ac:dyDescent="0.2">
      <c r="A66" s="16">
        <v>1242</v>
      </c>
      <c r="B66" s="14" t="s">
        <v>159</v>
      </c>
      <c r="C66" s="143">
        <v>189402.36</v>
      </c>
      <c r="D66" s="143">
        <v>0</v>
      </c>
      <c r="E66" s="143">
        <v>29271.119999999999</v>
      </c>
    </row>
    <row r="67" spans="1:9" x14ac:dyDescent="0.2">
      <c r="A67" s="16">
        <v>1243</v>
      </c>
      <c r="B67" s="14" t="s">
        <v>160</v>
      </c>
      <c r="C67" s="143">
        <v>41790</v>
      </c>
      <c r="D67" s="143">
        <v>0</v>
      </c>
      <c r="E67" s="143">
        <v>1044.75</v>
      </c>
    </row>
    <row r="68" spans="1:9" x14ac:dyDescent="0.2">
      <c r="A68" s="16">
        <v>1244</v>
      </c>
      <c r="B68" s="14" t="s">
        <v>161</v>
      </c>
      <c r="C68" s="143">
        <v>15061868.35</v>
      </c>
      <c r="D68" s="143">
        <v>0</v>
      </c>
      <c r="E68" s="143">
        <v>10542901.199999999</v>
      </c>
    </row>
    <row r="69" spans="1:9" x14ac:dyDescent="0.2">
      <c r="A69" s="16">
        <v>1245</v>
      </c>
      <c r="B69" s="14" t="s">
        <v>162</v>
      </c>
      <c r="C69" s="143">
        <v>83550.16</v>
      </c>
      <c r="D69" s="143">
        <v>0</v>
      </c>
      <c r="E69" s="143">
        <v>28715.77</v>
      </c>
    </row>
    <row r="70" spans="1:9" x14ac:dyDescent="0.2">
      <c r="A70" s="16">
        <v>1246</v>
      </c>
      <c r="B70" s="14" t="s">
        <v>163</v>
      </c>
      <c r="C70" s="143">
        <v>26697703.780000001</v>
      </c>
      <c r="D70" s="143">
        <v>0</v>
      </c>
      <c r="E70" s="143">
        <v>3337085.66</v>
      </c>
    </row>
    <row r="71" spans="1:9" x14ac:dyDescent="0.2">
      <c r="A71" s="16">
        <v>1247</v>
      </c>
      <c r="B71" s="14" t="s">
        <v>164</v>
      </c>
      <c r="C71" s="143">
        <v>0</v>
      </c>
      <c r="D71" s="143">
        <v>0</v>
      </c>
      <c r="E71" s="143">
        <v>0</v>
      </c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2279041.0499999998</v>
      </c>
      <c r="D76" s="143">
        <f>SUM(D77:D81)</f>
        <v>0</v>
      </c>
      <c r="E76" s="143">
        <f>SUM(E77:E81)</f>
        <v>272179.62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3">
        <v>2267469.0499999998</v>
      </c>
      <c r="D77" s="143">
        <v>0</v>
      </c>
      <c r="E77" s="143">
        <v>269865.21999999997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11572</v>
      </c>
      <c r="D80" s="143">
        <v>0</v>
      </c>
      <c r="E80" s="143">
        <v>2314.4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2062457.85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2062457.85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3">
        <v>0</v>
      </c>
    </row>
    <row r="94" spans="1:8" x14ac:dyDescent="0.2">
      <c r="A94" s="16">
        <v>1162</v>
      </c>
      <c r="B94" s="14" t="s">
        <v>183</v>
      </c>
      <c r="C94" s="143">
        <v>0</v>
      </c>
    </row>
    <row r="95" spans="1:8" x14ac:dyDescent="0.2">
      <c r="C95" s="143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3">
        <v>0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7" spans="1:8" x14ac:dyDescent="0.2">
      <c r="C107" s="143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34187946.350000001</v>
      </c>
      <c r="D110" s="143">
        <f>SUM(D111:D119)</f>
        <v>34187946.350000001</v>
      </c>
      <c r="E110" s="143">
        <f>SUM(E111:E119)</f>
        <v>0</v>
      </c>
      <c r="F110" s="143">
        <f>SUM(F111:F119)</f>
        <v>0</v>
      </c>
      <c r="G110" s="143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3">
        <v>107945.35</v>
      </c>
      <c r="D111" s="143">
        <f>C111</f>
        <v>107945.35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2955920.67</v>
      </c>
      <c r="D112" s="143">
        <f t="shared" ref="D112:D119" si="1">C112</f>
        <v>2955920.67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-133398.41</v>
      </c>
      <c r="D113" s="143">
        <f t="shared" si="1"/>
        <v>-133398.41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3200</v>
      </c>
      <c r="D115" s="143">
        <f t="shared" si="1"/>
        <v>3200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34829382.109999999</v>
      </c>
      <c r="D117" s="143">
        <f t="shared" si="1"/>
        <v>34829382.109999999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-3575103.37</v>
      </c>
      <c r="D119" s="143">
        <f t="shared" si="1"/>
        <v>-3575103.37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42598.28</v>
      </c>
      <c r="D167" s="117"/>
      <c r="E167" s="117" t="str">
        <f>IF(OR(C167&lt;&gt;0,C168&lt;&gt;0,C169&lt;&gt;0,C170&lt;&gt;0),"","SIN INFORMACIÓN QUE REVELAR")</f>
        <v/>
      </c>
    </row>
    <row r="168" spans="1:5" x14ac:dyDescent="0.2">
      <c r="A168" s="116">
        <v>2191</v>
      </c>
      <c r="B168" s="117" t="s">
        <v>582</v>
      </c>
      <c r="C168" s="145">
        <v>42598.28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</row>
    <row r="170" spans="1:5" x14ac:dyDescent="0.2">
      <c r="A170" s="116">
        <v>2199</v>
      </c>
      <c r="B170" s="117" t="s">
        <v>218</v>
      </c>
      <c r="C170" s="145">
        <v>0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11"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2" t="s">
        <v>602</v>
      </c>
      <c r="B1" s="172"/>
      <c r="C1" s="172"/>
      <c r="D1" s="20" t="s">
        <v>498</v>
      </c>
      <c r="E1" s="21">
        <v>2025</v>
      </c>
    </row>
    <row r="2" spans="1:5" ht="18.95" customHeight="1" x14ac:dyDescent="0.2">
      <c r="A2" s="172" t="s">
        <v>504</v>
      </c>
      <c r="B2" s="172"/>
      <c r="C2" s="172"/>
      <c r="D2" s="20" t="s">
        <v>499</v>
      </c>
      <c r="E2" s="21" t="s">
        <v>501</v>
      </c>
    </row>
    <row r="3" spans="1:5" ht="18.95" customHeight="1" x14ac:dyDescent="0.2">
      <c r="A3" s="172" t="s">
        <v>603</v>
      </c>
      <c r="B3" s="172"/>
      <c r="C3" s="172"/>
      <c r="D3" s="20" t="s">
        <v>500</v>
      </c>
      <c r="E3" s="21">
        <v>2</v>
      </c>
    </row>
    <row r="4" spans="1:5" ht="18.95" customHeight="1" x14ac:dyDescent="0.2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40162201.170000002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6">
        <v>3953712.43</v>
      </c>
      <c r="E10" s="14"/>
    </row>
    <row r="11" spans="1:5" x14ac:dyDescent="0.2">
      <c r="A11" s="26">
        <v>3130</v>
      </c>
      <c r="B11" s="22" t="s">
        <v>385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23142349.309999999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6">
        <v>80238857.769999996</v>
      </c>
    </row>
    <row r="17" spans="1:5" x14ac:dyDescent="0.2">
      <c r="A17" s="26">
        <v>3230</v>
      </c>
      <c r="B17" s="22" t="s">
        <v>389</v>
      </c>
      <c r="C17" s="146">
        <f>SUM(C18:C21)</f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/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f>SUM(C23:C25)</f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f>SUM(C27:C29)</f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601</v>
      </c>
      <c r="C29" s="146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31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2" t="s">
        <v>602</v>
      </c>
      <c r="B1" s="172"/>
      <c r="C1" s="172"/>
      <c r="D1" s="20" t="s">
        <v>498</v>
      </c>
      <c r="E1" s="21">
        <v>2025</v>
      </c>
    </row>
    <row r="2" spans="1:5" s="28" customFormat="1" ht="18.95" customHeight="1" x14ac:dyDescent="0.25">
      <c r="A2" s="172" t="s">
        <v>505</v>
      </c>
      <c r="B2" s="172"/>
      <c r="C2" s="172"/>
      <c r="D2" s="20" t="s">
        <v>499</v>
      </c>
      <c r="E2" s="21" t="s">
        <v>501</v>
      </c>
    </row>
    <row r="3" spans="1:5" s="28" customFormat="1" ht="18.95" customHeight="1" x14ac:dyDescent="0.25">
      <c r="A3" s="172" t="s">
        <v>603</v>
      </c>
      <c r="B3" s="172"/>
      <c r="C3" s="172"/>
      <c r="D3" s="20" t="s">
        <v>500</v>
      </c>
      <c r="E3" s="21">
        <v>2</v>
      </c>
    </row>
    <row r="4" spans="1:5" s="28" customFormat="1" ht="18.95" customHeight="1" x14ac:dyDescent="0.25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7"/>
    </row>
    <row r="9" spans="1:5" x14ac:dyDescent="0.2">
      <c r="A9" s="26">
        <v>1111</v>
      </c>
      <c r="B9" s="22" t="s">
        <v>401</v>
      </c>
      <c r="C9" s="146">
        <v>0</v>
      </c>
      <c r="D9" s="146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6">
        <v>60707725.82</v>
      </c>
      <c r="D10" s="146">
        <v>43273289.090000004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0</v>
      </c>
      <c r="D12" s="146">
        <v>0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519</v>
      </c>
      <c r="C16" s="147">
        <f>SUM(C9:C15)</f>
        <v>60707725.82</v>
      </c>
      <c r="D16" s="147">
        <f>SUM(D9:D15)</f>
        <v>43273289.090000004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7">
        <f>SUM(C22:C28)</f>
        <v>0</v>
      </c>
      <c r="D21" s="147">
        <f>SUM(D22:D28)</f>
        <v>473524.43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6">
        <v>0</v>
      </c>
      <c r="D22" s="146">
        <v>0</v>
      </c>
    </row>
    <row r="23" spans="1:5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5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5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5" x14ac:dyDescent="0.2">
      <c r="A26" s="26">
        <v>1235</v>
      </c>
      <c r="B26" s="22" t="s">
        <v>154</v>
      </c>
      <c r="C26" s="146">
        <v>0</v>
      </c>
      <c r="D26" s="146">
        <v>473524.43</v>
      </c>
    </row>
    <row r="27" spans="1:5" x14ac:dyDescent="0.2">
      <c r="A27" s="26">
        <v>1236</v>
      </c>
      <c r="B27" s="22" t="s">
        <v>155</v>
      </c>
      <c r="C27" s="146">
        <v>0</v>
      </c>
      <c r="D27" s="146">
        <v>0</v>
      </c>
    </row>
    <row r="28" spans="1:5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5" x14ac:dyDescent="0.2">
      <c r="A29" s="33">
        <v>1240</v>
      </c>
      <c r="B29" s="34" t="s">
        <v>157</v>
      </c>
      <c r="C29" s="147">
        <f>SUM(C30:C37)</f>
        <v>971928.43</v>
      </c>
      <c r="D29" s="147">
        <f>SUM(D30:D37)</f>
        <v>5151649.32</v>
      </c>
    </row>
    <row r="30" spans="1:5" x14ac:dyDescent="0.2">
      <c r="A30" s="26">
        <v>1241</v>
      </c>
      <c r="B30" s="22" t="s">
        <v>158</v>
      </c>
      <c r="C30" s="146">
        <v>80457.42</v>
      </c>
      <c r="D30" s="146">
        <v>346591.85</v>
      </c>
    </row>
    <row r="31" spans="1:5" x14ac:dyDescent="0.2">
      <c r="A31" s="26">
        <v>1242</v>
      </c>
      <c r="B31" s="22" t="s">
        <v>159</v>
      </c>
      <c r="C31" s="146">
        <v>7970</v>
      </c>
      <c r="D31" s="146">
        <v>6239</v>
      </c>
    </row>
    <row r="32" spans="1:5" x14ac:dyDescent="0.2">
      <c r="A32" s="26">
        <v>1243</v>
      </c>
      <c r="B32" s="22" t="s">
        <v>160</v>
      </c>
      <c r="C32" s="146">
        <v>0</v>
      </c>
      <c r="D32" s="146">
        <v>41790</v>
      </c>
    </row>
    <row r="33" spans="1:5" x14ac:dyDescent="0.2">
      <c r="A33" s="26">
        <v>1244</v>
      </c>
      <c r="B33" s="22" t="s">
        <v>161</v>
      </c>
      <c r="C33" s="146">
        <v>0</v>
      </c>
      <c r="D33" s="146">
        <v>1581095.7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883501.01</v>
      </c>
      <c r="D35" s="146">
        <v>3175932.77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167</v>
      </c>
      <c r="C38" s="148">
        <f>SUM(C39:C43)</f>
        <v>0</v>
      </c>
      <c r="D38" s="148">
        <f>SUM(D39:D43)</f>
        <v>12380.47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12380.47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0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x14ac:dyDescent="0.2">
      <c r="B44" s="82" t="s">
        <v>520</v>
      </c>
      <c r="C44" s="147">
        <f>C21+C29+C38</f>
        <v>971928.43</v>
      </c>
      <c r="D44" s="147">
        <f>D21+D29+D38</f>
        <v>5637554.2199999997</v>
      </c>
    </row>
    <row r="46" spans="1:5" x14ac:dyDescent="0.2">
      <c r="A46" s="24" t="s">
        <v>592</v>
      </c>
      <c r="B46" s="24"/>
      <c r="C46" s="24"/>
      <c r="D46" s="24"/>
      <c r="E46" s="136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7"/>
    </row>
    <row r="48" spans="1:5" x14ac:dyDescent="0.2">
      <c r="A48" s="33">
        <v>3210</v>
      </c>
      <c r="B48" s="34" t="s">
        <v>521</v>
      </c>
      <c r="C48" s="147">
        <v>23142349.309999999</v>
      </c>
      <c r="D48" s="147">
        <v>26868589.68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7">
        <f>C54+C66+C94+C97+C50</f>
        <v>6999.53</v>
      </c>
      <c r="D49" s="147">
        <f>D54+D66+D94+D97+D50</f>
        <v>5346432.99</v>
      </c>
    </row>
    <row r="50" spans="1:4" x14ac:dyDescent="0.2">
      <c r="A50" s="96">
        <v>5100</v>
      </c>
      <c r="B50" s="97" t="s">
        <v>278</v>
      </c>
      <c r="C50" s="150">
        <f>SUM(C53+C51)</f>
        <v>0</v>
      </c>
      <c r="D50" s="150">
        <f>SUM(D53+D51)</f>
        <v>0</v>
      </c>
    </row>
    <row r="51" spans="1:4" x14ac:dyDescent="0.2">
      <c r="A51" s="123">
        <v>5120</v>
      </c>
      <c r="B51" s="134" t="s">
        <v>145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540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343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511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357</v>
      </c>
      <c r="C66" s="147">
        <f>C67+C76+C79+C85</f>
        <v>0</v>
      </c>
      <c r="D66" s="147">
        <f>D67+D76+D79+D85</f>
        <v>3098232.74</v>
      </c>
    </row>
    <row r="67" spans="1:4" x14ac:dyDescent="0.2">
      <c r="A67" s="26">
        <v>5510</v>
      </c>
      <c r="B67" s="22" t="s">
        <v>358</v>
      </c>
      <c r="C67" s="146">
        <f>SUM(C68:C75)</f>
        <v>0</v>
      </c>
      <c r="D67" s="146">
        <f>SUM(D68:D75)</f>
        <v>3098232.74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0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2980632.97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113251.1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4348.67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f>SUM(C86:C93)</f>
        <v>0</v>
      </c>
      <c r="D85" s="146">
        <f>SUM(D86:D93)</f>
        <v>0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381</v>
      </c>
      <c r="C93" s="146">
        <v>0</v>
      </c>
      <c r="D93" s="146">
        <v>0</v>
      </c>
    </row>
    <row r="94" spans="1:4" x14ac:dyDescent="0.2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382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522</v>
      </c>
      <c r="C97" s="147">
        <f>SUM(C98:C102)</f>
        <v>6999.53</v>
      </c>
      <c r="D97" s="147">
        <f>SUM(D98:D102)</f>
        <v>2248200.25</v>
      </c>
    </row>
    <row r="98" spans="1:4" x14ac:dyDescent="0.2">
      <c r="A98" s="26">
        <v>2111</v>
      </c>
      <c r="B98" s="22" t="s">
        <v>523</v>
      </c>
      <c r="C98" s="146">
        <v>0</v>
      </c>
      <c r="D98" s="146">
        <v>591304.67000000004</v>
      </c>
    </row>
    <row r="99" spans="1:4" x14ac:dyDescent="0.2">
      <c r="A99" s="26">
        <v>2112</v>
      </c>
      <c r="B99" s="22" t="s">
        <v>524</v>
      </c>
      <c r="C99" s="146">
        <v>6999.53</v>
      </c>
      <c r="D99" s="146">
        <v>54840</v>
      </c>
    </row>
    <row r="100" spans="1:4" x14ac:dyDescent="0.2">
      <c r="A100" s="26">
        <v>2112</v>
      </c>
      <c r="B100" s="22" t="s">
        <v>525</v>
      </c>
      <c r="C100" s="146">
        <v>0</v>
      </c>
      <c r="D100" s="146">
        <v>1602055.58</v>
      </c>
    </row>
    <row r="101" spans="1:4" x14ac:dyDescent="0.2">
      <c r="A101" s="26">
        <v>2115</v>
      </c>
      <c r="B101" s="22" t="s">
        <v>526</v>
      </c>
      <c r="C101" s="146">
        <v>0</v>
      </c>
      <c r="D101" s="146">
        <v>0</v>
      </c>
    </row>
    <row r="102" spans="1:4" x14ac:dyDescent="0.2">
      <c r="A102" s="26">
        <v>2114</v>
      </c>
      <c r="B102" s="22" t="s">
        <v>527</v>
      </c>
      <c r="C102" s="146">
        <v>0</v>
      </c>
      <c r="D102" s="146">
        <v>0</v>
      </c>
    </row>
    <row r="103" spans="1:4" x14ac:dyDescent="0.2">
      <c r="A103" s="26"/>
      <c r="B103" s="82" t="s">
        <v>528</v>
      </c>
      <c r="C103" s="147">
        <f>+C104</f>
        <v>0</v>
      </c>
      <c r="D103" s="147">
        <f>+D104</f>
        <v>0</v>
      </c>
    </row>
    <row r="104" spans="1:4" x14ac:dyDescent="0.2">
      <c r="A104" s="96">
        <v>3100</v>
      </c>
      <c r="B104" s="100" t="s">
        <v>541</v>
      </c>
      <c r="C104" s="153">
        <f>SUM(C105:C108)</f>
        <v>0</v>
      </c>
      <c r="D104" s="153">
        <f>SUM(D105:D108)</f>
        <v>0</v>
      </c>
    </row>
    <row r="105" spans="1:4" x14ac:dyDescent="0.2">
      <c r="A105" s="98"/>
      <c r="B105" s="101" t="s">
        <v>542</v>
      </c>
      <c r="C105" s="154">
        <v>0</v>
      </c>
      <c r="D105" s="154">
        <v>0</v>
      </c>
    </row>
    <row r="106" spans="1:4" x14ac:dyDescent="0.2">
      <c r="A106" s="98"/>
      <c r="B106" s="101" t="s">
        <v>543</v>
      </c>
      <c r="C106" s="154">
        <v>0</v>
      </c>
      <c r="D106" s="154">
        <v>0</v>
      </c>
    </row>
    <row r="107" spans="1:4" x14ac:dyDescent="0.2">
      <c r="A107" s="98"/>
      <c r="B107" s="101" t="s">
        <v>544</v>
      </c>
      <c r="C107" s="154">
        <v>0</v>
      </c>
      <c r="D107" s="154">
        <v>0</v>
      </c>
    </row>
    <row r="108" spans="1:4" x14ac:dyDescent="0.2">
      <c r="A108" s="98"/>
      <c r="B108" s="101" t="s">
        <v>545</v>
      </c>
      <c r="C108" s="154">
        <v>0</v>
      </c>
      <c r="D108" s="154">
        <v>0</v>
      </c>
    </row>
    <row r="109" spans="1:4" x14ac:dyDescent="0.2">
      <c r="A109" s="98"/>
      <c r="B109" s="102" t="s">
        <v>546</v>
      </c>
      <c r="C109" s="150">
        <f>+C110</f>
        <v>0</v>
      </c>
      <c r="D109" s="150">
        <f>+D110</f>
        <v>0</v>
      </c>
    </row>
    <row r="110" spans="1:4" x14ac:dyDescent="0.2">
      <c r="A110" s="96">
        <v>1270</v>
      </c>
      <c r="B110" s="97" t="s">
        <v>173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547</v>
      </c>
      <c r="C111" s="154">
        <v>0</v>
      </c>
      <c r="D111" s="154">
        <v>0</v>
      </c>
    </row>
    <row r="112" spans="1:4" x14ac:dyDescent="0.2">
      <c r="A112" s="98"/>
      <c r="B112" s="102" t="s">
        <v>548</v>
      </c>
      <c r="C112" s="150">
        <f>+C113+C135</f>
        <v>0</v>
      </c>
      <c r="D112" s="150">
        <f>+D113+D135</f>
        <v>0</v>
      </c>
    </row>
    <row r="113" spans="1:4" x14ac:dyDescent="0.2">
      <c r="A113" s="96">
        <v>4300</v>
      </c>
      <c r="B113" s="100" t="s">
        <v>596</v>
      </c>
      <c r="C113" s="153">
        <f>C127+C114+C117+C123+C125</f>
        <v>0</v>
      </c>
      <c r="D113" s="155">
        <f>D127+D114+D117+D123+D125</f>
        <v>0</v>
      </c>
    </row>
    <row r="114" spans="1:4" x14ac:dyDescent="0.2">
      <c r="A114" s="96">
        <v>4310</v>
      </c>
      <c r="B114" s="100" t="s">
        <v>261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263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269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270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271</v>
      </c>
      <c r="C127" s="157">
        <f>SUM(C128:C134)</f>
        <v>0</v>
      </c>
      <c r="D127" s="157">
        <f>SUM(D128:D134)</f>
        <v>0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</v>
      </c>
      <c r="D134" s="154">
        <v>0</v>
      </c>
    </row>
    <row r="135" spans="1:4" x14ac:dyDescent="0.2">
      <c r="A135" s="33">
        <v>1120</v>
      </c>
      <c r="B135" s="85" t="s">
        <v>529</v>
      </c>
      <c r="C135" s="147">
        <f>SUM(C136:C144)</f>
        <v>0</v>
      </c>
      <c r="D135" s="147">
        <f>SUM(D136:D144)</f>
        <v>0</v>
      </c>
    </row>
    <row r="136" spans="1:4" x14ac:dyDescent="0.2">
      <c r="A136" s="26">
        <v>1124</v>
      </c>
      <c r="B136" s="86" t="s">
        <v>530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531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532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533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534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535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536</v>
      </c>
      <c r="C142" s="146">
        <v>0</v>
      </c>
      <c r="D142" s="146">
        <v>0</v>
      </c>
    </row>
    <row r="143" spans="1:4" x14ac:dyDescent="0.2">
      <c r="A143" s="26">
        <v>1122</v>
      </c>
      <c r="B143" s="86" t="s">
        <v>537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538</v>
      </c>
      <c r="C144" s="146">
        <v>0</v>
      </c>
      <c r="D144" s="146">
        <v>0</v>
      </c>
    </row>
    <row r="145" spans="1:4" x14ac:dyDescent="0.2">
      <c r="A145" s="26"/>
      <c r="B145" s="87" t="s">
        <v>539</v>
      </c>
      <c r="C145" s="147">
        <f>C48+C49+C103-C109-C112</f>
        <v>23149348.84</v>
      </c>
      <c r="D145" s="147">
        <f>D48+D49+D103-D109-D112</f>
        <v>32215022.670000002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D17" sqref="D1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3" t="s">
        <v>602</v>
      </c>
      <c r="B1" s="174"/>
      <c r="C1" s="175"/>
    </row>
    <row r="2" spans="1:3" s="29" customFormat="1" ht="18" customHeight="1" x14ac:dyDescent="0.25">
      <c r="A2" s="176" t="s">
        <v>506</v>
      </c>
      <c r="B2" s="177"/>
      <c r="C2" s="178"/>
    </row>
    <row r="3" spans="1:3" s="29" customFormat="1" ht="18" customHeight="1" x14ac:dyDescent="0.25">
      <c r="A3" s="176" t="s">
        <v>603</v>
      </c>
      <c r="B3" s="177"/>
      <c r="C3" s="178"/>
    </row>
    <row r="4" spans="1:3" s="31" customFormat="1" ht="18" customHeight="1" x14ac:dyDescent="0.2">
      <c r="A4" s="179" t="s">
        <v>507</v>
      </c>
      <c r="B4" s="180"/>
      <c r="C4" s="181"/>
    </row>
    <row r="5" spans="1:3" s="31" customFormat="1" ht="18" customHeight="1" x14ac:dyDescent="0.2">
      <c r="A5" s="182" t="s">
        <v>406</v>
      </c>
      <c r="B5" s="183"/>
      <c r="C5" s="129">
        <v>2025</v>
      </c>
    </row>
    <row r="6" spans="1:3" x14ac:dyDescent="0.2">
      <c r="A6" s="45" t="s">
        <v>435</v>
      </c>
      <c r="B6" s="45"/>
      <c r="C6" s="88">
        <v>50126834.210000001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50126834.210000001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4" t="s">
        <v>602</v>
      </c>
      <c r="B1" s="185"/>
      <c r="C1" s="186"/>
    </row>
    <row r="2" spans="1:3" s="32" customFormat="1" ht="18.95" customHeight="1" x14ac:dyDescent="0.25">
      <c r="A2" s="187" t="s">
        <v>508</v>
      </c>
      <c r="B2" s="188"/>
      <c r="C2" s="189"/>
    </row>
    <row r="3" spans="1:3" s="32" customFormat="1" ht="18.95" customHeight="1" x14ac:dyDescent="0.25">
      <c r="A3" s="187" t="s">
        <v>603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35" customHeight="1" x14ac:dyDescent="0.2">
      <c r="A5" s="190" t="s">
        <v>406</v>
      </c>
      <c r="B5" s="191"/>
      <c r="C5" s="129">
        <v>2025</v>
      </c>
    </row>
    <row r="6" spans="1:3" x14ac:dyDescent="0.2">
      <c r="A6" s="70" t="s">
        <v>448</v>
      </c>
      <c r="B6" s="45"/>
      <c r="C6" s="92">
        <v>27956413.329999998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971928.43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80457.42</v>
      </c>
    </row>
    <row r="12" spans="1:3" x14ac:dyDescent="0.2">
      <c r="A12" s="76">
        <v>2.4</v>
      </c>
      <c r="B12" s="63" t="s">
        <v>159</v>
      </c>
      <c r="C12" s="93">
        <v>7970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883501.01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26984484.899999999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zoomScale="78" workbookViewId="0">
      <selection activeCell="F47" sqref="F47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2" t="s">
        <v>602</v>
      </c>
      <c r="B1" s="193"/>
      <c r="C1" s="193"/>
      <c r="D1" s="193"/>
      <c r="E1" s="193"/>
      <c r="F1" s="193"/>
      <c r="G1" s="20" t="s">
        <v>498</v>
      </c>
      <c r="H1" s="21">
        <v>2025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0" t="s">
        <v>499</v>
      </c>
      <c r="H2" s="21" t="s">
        <v>501</v>
      </c>
    </row>
    <row r="3" spans="1:10" ht="18.95" customHeight="1" x14ac:dyDescent="0.2">
      <c r="A3" s="194" t="s">
        <v>603</v>
      </c>
      <c r="B3" s="195"/>
      <c r="C3" s="195"/>
      <c r="D3" s="195"/>
      <c r="E3" s="195"/>
      <c r="F3" s="195"/>
      <c r="G3" s="20" t="s">
        <v>500</v>
      </c>
      <c r="H3" s="21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2" t="s">
        <v>553</v>
      </c>
      <c r="C39" s="192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76375748.079999998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-26248913.870000001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-50126834.210000001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2" t="s">
        <v>554</v>
      </c>
      <c r="C48" s="192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0">
        <v>-76375748.079999998</v>
      </c>
    </row>
    <row r="51" spans="1:3" x14ac:dyDescent="0.2">
      <c r="A51" s="22">
        <v>8220</v>
      </c>
      <c r="B51" s="103" t="s">
        <v>46</v>
      </c>
      <c r="C51" s="160">
        <v>48408965.539999999</v>
      </c>
    </row>
    <row r="52" spans="1:3" x14ac:dyDescent="0.2">
      <c r="A52" s="22">
        <v>8230</v>
      </c>
      <c r="B52" s="103" t="s">
        <v>600</v>
      </c>
      <c r="C52" s="160">
        <v>0</v>
      </c>
    </row>
    <row r="53" spans="1:3" x14ac:dyDescent="0.2">
      <c r="A53" s="22">
        <v>8240</v>
      </c>
      <c r="B53" s="103" t="s">
        <v>45</v>
      </c>
      <c r="C53" s="160">
        <v>10369.209999999999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6999.53</v>
      </c>
    </row>
    <row r="56" spans="1:3" x14ac:dyDescent="0.2">
      <c r="A56" s="22">
        <v>8270</v>
      </c>
      <c r="B56" s="103" t="s">
        <v>42</v>
      </c>
      <c r="C56" s="160">
        <v>27949413.800000001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2025-07-10T21:57:56Z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